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mitcheka\Downloads\"/>
    </mc:Choice>
  </mc:AlternateContent>
  <xr:revisionPtr revIDLastSave="0" documentId="13_ncr:1_{2179131C-FBB3-4398-BB95-88A8BEFF9EAB}" xr6:coauthVersionLast="47" xr6:coauthVersionMax="47" xr10:uidLastSave="{00000000-0000-0000-0000-000000000000}"/>
  <bookViews>
    <workbookView xWindow="11475" yWindow="-16575" windowWidth="29040" windowHeight="15720"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C25" i="3"/>
  <c r="C25" i="2"/>
  <c r="C37" i="1"/>
  <c r="C51" i="1"/>
  <c r="C16"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25" i="3" s="1"/>
  <c r="F57" i="13"/>
  <c r="D51" i="1" s="1"/>
  <c r="F56" i="13"/>
  <c r="D37" i="1" s="1"/>
  <c r="F55" i="13"/>
  <c r="D16" i="1" s="1"/>
  <c r="C13" i="13"/>
  <c r="C12" i="13"/>
  <c r="C11" i="13"/>
  <c r="C16" i="13" l="1"/>
  <c r="C17" i="13"/>
  <c r="B5" i="4" l="1"/>
  <c r="B4" i="4"/>
  <c r="B5" i="3"/>
  <c r="B4" i="3"/>
  <c r="B5" i="2"/>
  <c r="B4" i="2"/>
  <c r="B5" i="1"/>
  <c r="B4" i="1"/>
  <c r="C15" i="13" l="1"/>
  <c r="F12" i="13" l="1"/>
  <c r="C23" i="4"/>
  <c r="F11" i="13" s="1"/>
  <c r="F13" i="13" l="1"/>
  <c r="B51" i="1"/>
  <c r="B17" i="13" s="1"/>
  <c r="B37" i="1"/>
  <c r="B16" i="13" s="1"/>
  <c r="B16" i="1"/>
  <c r="B15" i="13" s="1"/>
  <c r="B25"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<sst xmlns="http://schemas.openxmlformats.org/spreadsheetml/2006/main" count="286" uniqueCount="215">
  <si>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</si>
  <si>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</si>
  <si>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</si>
  <si>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</si>
  <si>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</si>
  <si>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</si>
  <si>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</si>
  <si>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</si>
  <si>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</si>
  <si>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</si>
  <si>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</si>
  <si>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</si>
  <si>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</si>
  <si>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</si>
  <si>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</si>
  <si>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</si>
  <si>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</si>
  <si>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</si>
  <si>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</si>
  <si>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</si>
  <si>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</si>
  <si>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</si>
  <si>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</si>
  <si>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</si>
  <si>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</si>
  <si>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</si>
  <si>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</si>
  <si>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</si>
  <si>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</si>
  <si>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</si>
  <si>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</si>
  <si>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</si>
  <si>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</si>
  <si>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</si>
  <si>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</si>
  <si>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</si>
  <si>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</si>
  <si>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</si>
  <si>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</si>
  <si>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</si>
  <si>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</si>
  <si>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</si>
  <si>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</si>
  <si>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</si>
  <si>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</si>
  <si>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</si>
  <si>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</si>
  <si>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</si>
  <si>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</si>
  <si>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</si>
  <si>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</si>
  <si>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</si>
  <si>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</si>
  <si>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Ministry for Ethnic Communities</t>
  </si>
  <si>
    <t>Secretary or Chief Executive**</t>
  </si>
  <si>
    <t>Mervin Singham</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</si>
  <si>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</si>
  <si>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</si>
  <si>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</si>
  <si>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</si>
  <si>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</si>
  <si>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</si>
  <si>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</si>
  <si>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</si>
  <si>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</si>
  <si>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</si>
  <si>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</si>
  <si>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</si>
  <si>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</si>
  <si>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</si>
  <si>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</si>
  <si>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</si>
  <si>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</si>
  <si>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</si>
  <si>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</si>
  <si>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</si>
  <si>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</si>
  <si>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</si>
  <si>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</si>
  <si>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</si>
  <si>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</si>
  <si>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</si>
  <si>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</si>
  <si>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</si>
  <si>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</si>
  <si>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</si>
  <si>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</si>
  <si>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</si>
  <si>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</si>
  <si>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</si>
  <si>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</si>
  <si>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</si>
  <si>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</si>
  <si>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</si>
  <si>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</si>
  <si>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</si>
  <si>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</si>
  <si>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</si>
  <si>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</si>
  <si>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</si>
  <si>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</si>
  <si>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</si>
  <si>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</si>
  <si>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</si>
  <si>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</si>
  <si>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</si>
  <si>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</si>
  <si>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</si>
  <si>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</si>
  <si>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</si>
  <si>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</si>
  <si>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</si>
  <si>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</si>
  <si>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</si>
  <si>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</si>
  <si>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</si>
  <si>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</si>
  <si>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</si>
  <si>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</si>
  <si>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</si>
  <si>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</si>
  <si>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</si>
  <si>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</si>
  <si>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</si>
  <si>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</si>
  <si>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overseas travel</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</si>
  <si>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</si>
  <si>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</si>
  <si>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</si>
  <si>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Christchurch Roadshow &amp; 4th Annual Chch Multicultural Festival 20/7</t>
  </si>
  <si>
    <t xml:space="preserve">Flights, taxi, accommodation and meal </t>
  </si>
  <si>
    <t>Auckland Roadshow</t>
  </si>
  <si>
    <t>Flights, taxi, accommodation and meal for  1 person</t>
  </si>
  <si>
    <t>Astor Foundation Seminar</t>
  </si>
  <si>
    <t>Meeting with Business Symposium stakeholders</t>
  </si>
  <si>
    <t>Flights, taxi, accommodation and meal for 1 person</t>
  </si>
  <si>
    <t>Ethnic Xchange Symposium</t>
  </si>
  <si>
    <t>Stakeholder Engagements</t>
  </si>
  <si>
    <t>SESI staff</t>
  </si>
  <si>
    <t>15th March Unity Hui</t>
  </si>
  <si>
    <t>Stakeholders Meetings</t>
  </si>
  <si>
    <t>Flights,taxi, accommodation and meal for 1 person</t>
  </si>
  <si>
    <t>Auckland Roadshow and Grand Eid Al Ghandeer Celebration 2025</t>
  </si>
  <si>
    <t>Ethnic Advantage Conference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</si>
  <si>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</si>
  <si>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</si>
  <si>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</si>
  <si>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</si>
  <si>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Reception of 67th National Day, Malaysia Day and Armed Forces Day</t>
  </si>
  <si>
    <t>Taxi</t>
  </si>
  <si>
    <t>Khandallah</t>
  </si>
  <si>
    <t xml:space="preserve">Diwali Event </t>
  </si>
  <si>
    <t>CBD</t>
  </si>
  <si>
    <t xml:space="preserve">Muslim Leaders Programme Closing Ceremony </t>
  </si>
  <si>
    <t>Kilbirnie</t>
  </si>
  <si>
    <t>Vesak Day Event</t>
  </si>
  <si>
    <t>Newlands</t>
  </si>
  <si>
    <t>CBD to Away Day Venue</t>
  </si>
  <si>
    <t>Wellington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</si>
  <si>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</si>
  <si>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</si>
  <si>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</si>
  <si>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</si>
  <si>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</si>
  <si>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</si>
  <si>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</si>
  <si>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</si>
  <si>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</si>
  <si>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</si>
  <si>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</si>
  <si>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</si>
  <si>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</si>
  <si>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information to disclose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</si>
  <si>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</si>
  <si>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</si>
  <si>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</si>
  <si>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</si>
  <si>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</si>
  <si>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</si>
  <si>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</si>
  <si>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</si>
  <si>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</si>
  <si>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</si>
  <si>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Harvard Business Review annual subscription (estimated)</t>
  </si>
  <si>
    <t>Annual subscription</t>
  </si>
  <si>
    <t xml:space="preserve">Koru Club membership </t>
  </si>
  <si>
    <t>Annual membership fees</t>
  </si>
  <si>
    <t>Phone and laptop</t>
  </si>
  <si>
    <t>Annual phone and data costs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</si>
  <si>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</si>
  <si>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</si>
  <si>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</si>
  <si>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</si>
  <si>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</si>
  <si>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</si>
  <si>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</si>
  <si>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</si>
  <si>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</si>
  <si>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</si>
  <si>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</si>
  <si>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Show Me Shorts Film Festival</t>
  </si>
  <si>
    <t>Humanitix</t>
  </si>
  <si>
    <t>Offered to MEC staff</t>
  </si>
  <si>
    <t>Bottle of Wine</t>
  </si>
  <si>
    <t>Singapore High Commission</t>
  </si>
  <si>
    <t>Offerred to Wellington staff EOY function</t>
  </si>
  <si>
    <t>Wellington Phoenix's annual Football for All Launch</t>
  </si>
  <si>
    <t>Wellington Phoenix</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</si>
  <si>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</si>
  <si>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</si>
  <si>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</si>
  <si>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</si>
  <si>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</si>
  <si>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</si>
  <si>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GST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</si>
</sst>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11"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sqref="A1:XFD1048576"/>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85" zoomScaleNormal="100" workbookViewId="0">
      <selection sqref="A1:G5"/>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6" t="s">
        <v>51</v>
      </c>
      <c r="B1" s="136"/>
      <c r="C1" s="136"/>
      <c r="D1" s="136"/>
      <c r="E1" s="136"/>
      <c r="F1" s="136"/>
      <c r="G1" s="17"/>
      <c r="H1" s="17"/>
      <c r="I1" s="17"/>
      <c r="J1" s="17"/>
      <c r="K1" s="17"/>
    </row>
    <row r="2" spans="1:11" ht="21" customHeight="1" x14ac:dyDescent="0.25">
      <c r="A2" s="3" t="s">
        <v>52</v>
      </c>
      <c r="B2" s="137" t="s">
        <v>53</v>
      </c>
      <c r="C2" s="137"/>
      <c r="D2" s="137"/>
      <c r="E2" s="137"/>
      <c r="F2" s="137"/>
      <c r="G2" s="17"/>
      <c r="H2" s="17"/>
      <c r="I2" s="17"/>
      <c r="J2" s="17"/>
      <c r="K2" s="17"/>
    </row>
    <row r="3" spans="1:11" ht="15.5" x14ac:dyDescent="0.25">
      <c r="A3" s="3" t="s">
        <v>54</v>
      </c>
      <c r="B3" s="137" t="s">
        <v>55</v>
      </c>
      <c r="C3" s="137"/>
      <c r="D3" s="137"/>
      <c r="E3" s="137"/>
      <c r="F3" s="137"/>
      <c r="G3" s="17"/>
      <c r="H3" s="17"/>
      <c r="I3" s="17"/>
      <c r="J3" s="17"/>
      <c r="K3" s="17"/>
    </row>
    <row r="4" spans="1:11" ht="21" customHeight="1" x14ac:dyDescent="0.25">
      <c r="A4" s="3" t="s">
        <v>56</v>
      </c>
      <c r="B4" s="138">
        <v>45474</v>
      </c>
      <c r="C4" s="138"/>
      <c r="D4" s="138"/>
      <c r="E4" s="138"/>
      <c r="F4" s="138"/>
      <c r="G4" s="17"/>
      <c r="H4" s="17"/>
      <c r="I4" s="17"/>
      <c r="J4" s="17"/>
      <c r="K4" s="17"/>
    </row>
    <row r="5" spans="1:11" ht="21" customHeight="1" x14ac:dyDescent="0.25">
      <c r="A5" s="3" t="s">
        <v>57</v>
      </c>
      <c r="B5" s="138">
        <v>45838</v>
      </c>
      <c r="C5" s="138"/>
      <c r="D5" s="138"/>
      <c r="E5" s="138"/>
      <c r="F5" s="138"/>
      <c r="G5" s="17"/>
      <c r="H5" s="17"/>
      <c r="I5" s="17"/>
      <c r="J5" s="17"/>
      <c r="K5" s="17"/>
    </row>
    <row r="6" spans="1:11" ht="21" customHeight="1" x14ac:dyDescent="0.25">
      <c r="A6" s="3" t="s">
        <v>58</v>
      </c>
      <c r="B6" s="135" t="str">
        <f>IF(AND(Travel!B7&lt;&gt;A30,Hospitality!B7&lt;&gt;A30,'All other expenses'!B7&lt;&gt;A30,'Gifts and benefits'!B7&lt;&gt;A30),A31,IF(AND(Travel!B7=A30,Hospitality!B7=A30,'All other expenses'!B7=A30,'Gifts and benefits'!B7=A30),A33,A32))</f>
        <v>Data and totals have not yet been checked and confirmed for any sheet</v>
      </c>
      <c r="C6" s="135"/>
      <c r="D6" s="135"/>
      <c r="E6" s="135"/>
      <c r="F6" s="135"/>
      <c r="G6" s="23"/>
      <c r="H6" s="17"/>
      <c r="I6" s="17"/>
      <c r="J6" s="17"/>
      <c r="K6" s="17"/>
    </row>
    <row r="7" spans="1:11" ht="31" x14ac:dyDescent="0.25">
      <c r="A7" s="3" t="s">
        <v>59</v>
      </c>
      <c r="B7" s="134" t="s">
        <v>60</v>
      </c>
      <c r="C7" s="134"/>
      <c r="D7" s="134"/>
      <c r="E7" s="134"/>
      <c r="F7" s="134"/>
      <c r="G7" s="23"/>
      <c r="H7" s="17"/>
      <c r="I7" s="17"/>
      <c r="J7" s="17"/>
      <c r="K7" s="17"/>
    </row>
    <row r="8" spans="1:11" ht="25.5" customHeight="1" x14ac:dyDescent="0.25">
      <c r="A8" s="3" t="s">
        <v>61</v>
      </c>
      <c r="B8" s="134" t="s">
        <v>62</v>
      </c>
      <c r="C8" s="134"/>
      <c r="D8" s="134"/>
      <c r="E8" s="134"/>
      <c r="F8" s="134"/>
      <c r="G8" s="23"/>
      <c r="H8" s="17"/>
      <c r="I8" s="17"/>
      <c r="J8" s="17"/>
      <c r="K8" s="17"/>
    </row>
    <row r="9" spans="1:11" ht="66.75" customHeight="1" x14ac:dyDescent="0.25">
      <c r="A9" s="133" t="s">
        <v>63</v>
      </c>
      <c r="B9" s="133"/>
      <c r="C9" s="133"/>
      <c r="D9" s="133"/>
      <c r="E9" s="133"/>
      <c r="F9" s="133"/>
      <c r="G9" s="23"/>
      <c r="H9" s="17"/>
      <c r="I9" s="17"/>
      <c r="J9" s="17"/>
      <c r="K9" s="17"/>
    </row>
    <row r="10" spans="1:11" s="93" customFormat="1" ht="36" customHeight="1" x14ac:dyDescent="0.3">
      <c r="A10" s="87" t="s">
        <v>64</v>
      </c>
      <c r="B10" s="88" t="s">
        <v>65</v>
      </c>
      <c r="C10" s="88" t="s">
        <v>214</v>
      </c>
      <c r="D10" s="89"/>
      <c r="E10" s="90" t="s">
        <v>29</v>
      </c>
      <c r="F10" s="91" t="s">
        <v>66</v>
      </c>
      <c r="G10" s="92"/>
      <c r="H10" s="92"/>
      <c r="I10" s="92"/>
      <c r="J10" s="92"/>
      <c r="K10" s="92"/>
    </row>
    <row r="11" spans="1:11" ht="27.75" customHeight="1" x14ac:dyDescent="0.35">
      <c r="A11" s="8" t="s">
        <v>67</v>
      </c>
      <c r="B11" s="59">
        <f>B15+B16+B17</f>
        <v>9818.6899999999987</v>
      </c>
      <c r="C11" s="66" t="str">
        <f>IF(Travel!B6="",A34,Travel!B6)</f>
        <v>Not yet indicated</v>
      </c>
      <c r="D11" s="6"/>
      <c r="E11" s="8" t="s">
        <v>68</v>
      </c>
      <c r="F11" s="33">
        <f>'Gifts and benefits'!C23</f>
        <v>3</v>
      </c>
      <c r="G11" s="29"/>
      <c r="H11" s="29"/>
      <c r="I11" s="29"/>
      <c r="J11" s="29"/>
      <c r="K11" s="29"/>
    </row>
    <row r="12" spans="1:11" ht="27.75" customHeight="1" x14ac:dyDescent="0.35">
      <c r="A12" s="8" t="s">
        <v>24</v>
      </c>
      <c r="B12" s="59">
        <f>Hospitality!B25</f>
        <v>0</v>
      </c>
      <c r="C12" s="66" t="str">
        <f>IF(Hospitality!B6="",A34,Hospitality!B6)</f>
        <v>Not yet indicated</v>
      </c>
      <c r="D12" s="6"/>
      <c r="E12" s="8" t="s">
        <v>69</v>
      </c>
      <c r="F12" s="33">
        <f>'Gifts and benefits'!C24</f>
        <v>2</v>
      </c>
      <c r="G12" s="29"/>
      <c r="H12" s="29"/>
      <c r="I12" s="29"/>
      <c r="J12" s="29"/>
      <c r="K12" s="29"/>
    </row>
    <row r="13" spans="1:11" ht="27.75" customHeight="1" x14ac:dyDescent="0.25">
      <c r="A13" s="8" t="s">
        <v>70</v>
      </c>
      <c r="B13" s="59">
        <f>'All other expenses'!B25</f>
        <v>1383.88</v>
      </c>
      <c r="C13" s="66" t="str">
        <f>IF('All other expenses'!B6="",A34,'All other expenses'!B6)</f>
        <v>Not yet indicated</v>
      </c>
      <c r="D13" s="6"/>
      <c r="E13" s="8" t="s">
        <v>71</v>
      </c>
      <c r="F13" s="33">
        <f>'Gifts and benefits'!C25</f>
        <v>1</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72</v>
      </c>
      <c r="B15" s="61">
        <f>Travel!B16</f>
        <v>0</v>
      </c>
      <c r="C15" s="68" t="str">
        <f>C11</f>
        <v>Not yet indicated</v>
      </c>
      <c r="D15" s="6"/>
      <c r="E15" s="6"/>
      <c r="F15" s="35"/>
      <c r="G15" s="17"/>
      <c r="H15" s="17"/>
      <c r="I15" s="17"/>
      <c r="J15" s="17"/>
      <c r="K15" s="17"/>
    </row>
    <row r="16" spans="1:11" ht="27.75" customHeight="1" x14ac:dyDescent="0.25">
      <c r="A16" s="9" t="s">
        <v>73</v>
      </c>
      <c r="B16" s="61">
        <f>Travel!B37</f>
        <v>9677.9399999999987</v>
      </c>
      <c r="C16" s="68" t="str">
        <f>C11</f>
        <v>Not yet indicated</v>
      </c>
      <c r="D16" s="36"/>
      <c r="E16" s="6"/>
      <c r="F16" s="37"/>
      <c r="G16" s="17"/>
      <c r="H16" s="17"/>
      <c r="I16" s="17"/>
      <c r="J16" s="17"/>
      <c r="K16" s="17"/>
    </row>
    <row r="17" spans="1:11" ht="27.75" customHeight="1" x14ac:dyDescent="0.25">
      <c r="A17" s="9" t="s">
        <v>74</v>
      </c>
      <c r="B17" s="61">
        <f>Travel!B51</f>
        <v>140.75</v>
      </c>
      <c r="C17" s="68" t="str">
        <f>C11</f>
        <v>Not yet indicated</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75</v>
      </c>
      <c r="B19" s="19"/>
      <c r="C19" s="17"/>
      <c r="D19" s="17"/>
      <c r="E19" s="17"/>
      <c r="F19" s="17"/>
      <c r="G19" s="17"/>
      <c r="H19" s="17"/>
      <c r="I19" s="17"/>
      <c r="J19" s="17"/>
      <c r="K19" s="17"/>
    </row>
    <row r="20" spans="1:11" x14ac:dyDescent="0.25">
      <c r="A20" s="20" t="s">
        <v>76</v>
      </c>
      <c r="D20" s="17"/>
      <c r="E20" s="17"/>
      <c r="F20" s="17"/>
      <c r="G20" s="17"/>
      <c r="H20" s="17"/>
      <c r="I20" s="17"/>
      <c r="J20" s="17"/>
      <c r="K20" s="17"/>
    </row>
    <row r="21" spans="1:11" ht="12.65" customHeight="1" x14ac:dyDescent="0.25">
      <c r="A21" s="20" t="s">
        <v>77</v>
      </c>
      <c r="D21" s="17"/>
      <c r="E21" s="17"/>
      <c r="F21" s="17"/>
      <c r="G21" s="17"/>
      <c r="H21" s="17"/>
      <c r="I21" s="17"/>
      <c r="J21" s="17"/>
      <c r="K21" s="17"/>
    </row>
    <row r="22" spans="1:11" ht="12.65" customHeight="1" x14ac:dyDescent="0.25">
      <c r="A22" s="20" t="s">
        <v>78</v>
      </c>
      <c r="D22" s="17"/>
      <c r="E22" s="17"/>
      <c r="F22" s="17"/>
      <c r="G22" s="17"/>
      <c r="H22" s="17"/>
      <c r="I22" s="17"/>
      <c r="J22" s="17"/>
      <c r="K22" s="17"/>
    </row>
    <row r="23" spans="1:11" ht="12.65" customHeight="1" x14ac:dyDescent="0.25">
      <c r="A23" s="20" t="s">
        <v>79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80</v>
      </c>
      <c r="B25" s="13"/>
      <c r="C25" s="13"/>
      <c r="D25" s="13"/>
      <c r="E25" s="13"/>
      <c r="F25" s="13"/>
      <c r="G25" s="17"/>
      <c r="H25" s="17"/>
      <c r="I25" s="17"/>
      <c r="J25" s="17"/>
      <c r="K25" s="17"/>
    </row>
    <row r="26" spans="1:11" ht="12.75" hidden="1" customHeight="1" x14ac:dyDescent="0.25">
      <c r="A26" s="11" t="s">
        <v>81</v>
      </c>
      <c r="B26" s="4"/>
      <c r="C26" s="4"/>
      <c r="D26" s="11"/>
      <c r="E26" s="11"/>
      <c r="F26" s="11"/>
      <c r="G26" s="17"/>
      <c r="H26" s="17"/>
      <c r="I26" s="17"/>
      <c r="J26" s="17"/>
      <c r="K26" s="17"/>
    </row>
    <row r="27" spans="1:11" hidden="1" x14ac:dyDescent="0.25">
      <c r="A27" s="10" t="s">
        <v>82</v>
      </c>
      <c r="B27" s="10"/>
      <c r="C27" s="10"/>
      <c r="D27" s="10"/>
      <c r="E27" s="10"/>
      <c r="F27" s="10"/>
      <c r="G27" s="17"/>
      <c r="H27" s="17"/>
      <c r="I27" s="17"/>
      <c r="J27" s="17"/>
      <c r="K27" s="17"/>
    </row>
    <row r="28" spans="1:11" hidden="1" x14ac:dyDescent="0.25">
      <c r="A28" s="10" t="s">
        <v>83</v>
      </c>
      <c r="B28" s="10"/>
      <c r="C28" s="10"/>
      <c r="D28" s="10"/>
      <c r="E28" s="10"/>
      <c r="F28" s="10"/>
      <c r="G28" s="17"/>
      <c r="H28" s="17"/>
      <c r="I28" s="17"/>
      <c r="J28" s="17"/>
      <c r="K28" s="17"/>
    </row>
    <row r="29" spans="1:11" hidden="1" x14ac:dyDescent="0.25">
      <c r="A29" s="11" t="s">
        <v>84</v>
      </c>
      <c r="B29" s="11"/>
      <c r="C29" s="11"/>
      <c r="D29" s="11"/>
      <c r="E29" s="11"/>
      <c r="F29" s="11"/>
      <c r="G29" s="17"/>
      <c r="H29" s="17"/>
      <c r="I29" s="17"/>
      <c r="J29" s="17"/>
      <c r="K29" s="17"/>
    </row>
    <row r="30" spans="1:11" hidden="1" x14ac:dyDescent="0.25">
      <c r="A30" s="11" t="s">
        <v>85</v>
      </c>
      <c r="B30" s="11"/>
      <c r="C30" s="11"/>
      <c r="D30" s="11"/>
      <c r="E30" s="11"/>
      <c r="F30" s="11"/>
      <c r="G30" s="17"/>
      <c r="H30" s="17"/>
      <c r="I30" s="17"/>
      <c r="J30" s="17"/>
      <c r="K30" s="17"/>
    </row>
    <row r="31" spans="1:11" hidden="1" x14ac:dyDescent="0.25">
      <c r="A31" s="10" t="s">
        <v>86</v>
      </c>
      <c r="B31" s="10"/>
      <c r="C31" s="10"/>
      <c r="D31" s="10"/>
      <c r="E31" s="10"/>
      <c r="F31" s="10"/>
      <c r="G31" s="17"/>
      <c r="H31" s="17"/>
      <c r="I31" s="17"/>
      <c r="J31" s="17"/>
      <c r="K31" s="17"/>
    </row>
    <row r="32" spans="1:11" hidden="1" x14ac:dyDescent="0.25">
      <c r="A32" s="10" t="s">
        <v>87</v>
      </c>
      <c r="B32" s="10"/>
      <c r="C32" s="10"/>
      <c r="D32" s="10"/>
      <c r="E32" s="10"/>
      <c r="F32" s="10"/>
      <c r="G32" s="17"/>
      <c r="H32" s="17"/>
      <c r="I32" s="17"/>
      <c r="J32" s="17"/>
      <c r="K32" s="17"/>
    </row>
    <row r="33" spans="1:11" hidden="1" x14ac:dyDescent="0.25">
      <c r="A33" s="10" t="s">
        <v>88</v>
      </c>
      <c r="B33" s="10"/>
      <c r="C33" s="10"/>
      <c r="D33" s="10"/>
      <c r="E33" s="10"/>
      <c r="F33" s="10"/>
      <c r="G33" s="17"/>
      <c r="H33" s="17"/>
      <c r="I33" s="17"/>
      <c r="J33" s="17"/>
      <c r="K33" s="17"/>
    </row>
    <row r="34" spans="1:11" hidden="1" x14ac:dyDescent="0.25">
      <c r="A34" s="11" t="s">
        <v>89</v>
      </c>
      <c r="B34" s="11"/>
      <c r="C34" s="11"/>
      <c r="D34" s="11"/>
      <c r="E34" s="11"/>
      <c r="F34" s="11"/>
      <c r="G34" s="17"/>
      <c r="H34" s="17"/>
      <c r="I34" s="17"/>
      <c r="J34" s="17"/>
      <c r="K34" s="17"/>
    </row>
    <row r="35" spans="1:11" hidden="1" x14ac:dyDescent="0.25">
      <c r="A35" s="11" t="s">
        <v>90</v>
      </c>
      <c r="B35" s="11"/>
      <c r="C35" s="11"/>
      <c r="D35" s="11"/>
      <c r="E35" s="11"/>
      <c r="F35" s="11"/>
      <c r="G35" s="17"/>
      <c r="H35" s="17"/>
      <c r="I35" s="17"/>
      <c r="J35" s="17"/>
      <c r="K35" s="17"/>
    </row>
    <row r="36" spans="1:11" hidden="1" x14ac:dyDescent="0.25">
      <c r="A36" s="10" t="s">
        <v>60</v>
      </c>
      <c r="B36" s="63"/>
      <c r="C36" s="63"/>
      <c r="D36" s="63"/>
      <c r="E36" s="63"/>
      <c r="F36" s="63"/>
      <c r="G36" s="17"/>
      <c r="H36" s="17"/>
      <c r="I36" s="17"/>
      <c r="J36" s="17"/>
      <c r="K36" s="17"/>
    </row>
    <row r="37" spans="1:11" hidden="1" x14ac:dyDescent="0.25">
      <c r="A37" s="10" t="s">
        <v>91</v>
      </c>
      <c r="B37" s="63"/>
      <c r="C37" s="63"/>
      <c r="D37" s="63"/>
      <c r="E37" s="63"/>
      <c r="F37" s="63"/>
      <c r="G37" s="17"/>
      <c r="H37" s="17"/>
      <c r="I37" s="17"/>
      <c r="J37" s="17"/>
      <c r="K37" s="17"/>
    </row>
    <row r="38" spans="1:11" hidden="1" x14ac:dyDescent="0.25">
      <c r="A38" s="10" t="s">
        <v>62</v>
      </c>
      <c r="B38" s="63"/>
      <c r="C38" s="63"/>
      <c r="D38" s="63"/>
      <c r="E38" s="63"/>
      <c r="F38" s="63"/>
      <c r="G38" s="17"/>
      <c r="H38" s="17"/>
      <c r="I38" s="17"/>
      <c r="J38" s="17"/>
      <c r="K38" s="17"/>
    </row>
    <row r="39" spans="1:11" hidden="1" x14ac:dyDescent="0.25">
      <c r="A39" s="11" t="s">
        <v>92</v>
      </c>
      <c r="B39" s="4"/>
      <c r="C39" s="4"/>
      <c r="D39" s="4"/>
      <c r="E39" s="4"/>
      <c r="F39" s="4"/>
      <c r="G39" s="17"/>
      <c r="H39" s="17"/>
      <c r="I39" s="17"/>
      <c r="J39" s="17"/>
      <c r="K39" s="17"/>
    </row>
    <row r="40" spans="1:11" hidden="1" x14ac:dyDescent="0.25">
      <c r="A40" s="4" t="s">
        <v>93</v>
      </c>
      <c r="B40" s="4"/>
      <c r="C40" s="4"/>
      <c r="D40" s="4"/>
      <c r="E40" s="4"/>
      <c r="F40" s="4"/>
      <c r="G40" s="17"/>
      <c r="H40" s="17"/>
      <c r="I40" s="17"/>
      <c r="J40" s="17"/>
      <c r="K40" s="17"/>
    </row>
    <row r="41" spans="1:11" hidden="1" x14ac:dyDescent="0.25">
      <c r="A41" s="4" t="s">
        <v>94</v>
      </c>
      <c r="B41" s="4"/>
      <c r="C41" s="4"/>
      <c r="D41" s="4"/>
      <c r="E41" s="4"/>
      <c r="F41" s="4"/>
      <c r="G41" s="17"/>
      <c r="H41" s="17"/>
      <c r="I41" s="17"/>
      <c r="J41" s="17"/>
      <c r="K41" s="17"/>
    </row>
    <row r="42" spans="1:11" hidden="1" x14ac:dyDescent="0.25">
      <c r="A42" s="4" t="s">
        <v>95</v>
      </c>
      <c r="B42" s="4"/>
      <c r="C42" s="4"/>
      <c r="D42" s="4"/>
      <c r="E42" s="4"/>
      <c r="F42" s="4"/>
      <c r="G42" s="17"/>
      <c r="H42" s="17"/>
      <c r="I42" s="17"/>
      <c r="J42" s="17"/>
      <c r="K42" s="17"/>
    </row>
    <row r="43" spans="1:11" hidden="1" x14ac:dyDescent="0.25">
      <c r="A43" s="4" t="s">
        <v>96</v>
      </c>
      <c r="B43" s="4"/>
      <c r="C43" s="4"/>
      <c r="D43" s="4"/>
      <c r="E43" s="4"/>
      <c r="F43" s="4"/>
      <c r="G43" s="17"/>
      <c r="H43" s="17"/>
      <c r="I43" s="17"/>
      <c r="J43" s="17"/>
      <c r="K43" s="17"/>
    </row>
    <row r="44" spans="1:11" hidden="1" x14ac:dyDescent="0.25">
      <c r="A44" s="4" t="s">
        <v>97</v>
      </c>
      <c r="B44" s="4"/>
      <c r="C44" s="4"/>
      <c r="D44" s="4"/>
      <c r="E44" s="4"/>
      <c r="F44" s="4"/>
      <c r="G44" s="17"/>
      <c r="H44" s="17"/>
      <c r="I44" s="17"/>
      <c r="J44" s="17"/>
      <c r="K44" s="17"/>
    </row>
    <row r="45" spans="1:11" hidden="1" x14ac:dyDescent="0.25">
      <c r="A45" s="64" t="s">
        <v>98</v>
      </c>
      <c r="B45" s="63"/>
      <c r="C45" s="63"/>
      <c r="D45" s="63"/>
      <c r="E45" s="63"/>
      <c r="F45" s="63"/>
      <c r="G45" s="17"/>
      <c r="H45" s="17"/>
      <c r="I45" s="17"/>
      <c r="J45" s="17"/>
      <c r="K45" s="17"/>
    </row>
    <row r="46" spans="1:11" hidden="1" x14ac:dyDescent="0.25">
      <c r="A46" s="63" t="s">
        <v>99</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100</v>
      </c>
      <c r="B48" s="63"/>
      <c r="C48" s="63"/>
      <c r="D48" s="63"/>
      <c r="E48" s="63"/>
      <c r="F48" s="63"/>
      <c r="G48" s="17"/>
      <c r="H48" s="17"/>
      <c r="I48" s="17"/>
      <c r="J48" s="17"/>
      <c r="K48" s="17"/>
    </row>
    <row r="49" spans="1:11" ht="25" hidden="1" x14ac:dyDescent="0.25">
      <c r="A49" s="81" t="s">
        <v>101</v>
      </c>
      <c r="B49" s="63"/>
      <c r="C49" s="63"/>
      <c r="D49" s="63"/>
      <c r="E49" s="63"/>
      <c r="F49" s="63"/>
      <c r="G49" s="17"/>
      <c r="H49" s="17"/>
      <c r="I49" s="17"/>
      <c r="J49" s="17"/>
      <c r="K49" s="17"/>
    </row>
    <row r="50" spans="1:11" ht="25" hidden="1" x14ac:dyDescent="0.25">
      <c r="A50" s="82" t="s">
        <v>102</v>
      </c>
      <c r="B50" s="4"/>
      <c r="C50" s="4"/>
      <c r="D50" s="4"/>
      <c r="E50" s="4"/>
      <c r="F50" s="4"/>
      <c r="G50" s="17"/>
      <c r="H50" s="17"/>
      <c r="I50" s="17"/>
      <c r="J50" s="17"/>
      <c r="K50" s="17"/>
    </row>
    <row r="51" spans="1:11" ht="25" hidden="1" x14ac:dyDescent="0.25">
      <c r="A51" s="82" t="s">
        <v>103</v>
      </c>
      <c r="B51" s="4"/>
      <c r="C51" s="4"/>
      <c r="D51" s="4"/>
      <c r="E51" s="4"/>
      <c r="F51" s="4"/>
      <c r="G51" s="17"/>
      <c r="H51" s="17"/>
      <c r="I51" s="17"/>
      <c r="J51" s="17"/>
      <c r="K51" s="17"/>
    </row>
    <row r="52" spans="1:11" ht="37.5" hidden="1" x14ac:dyDescent="0.3">
      <c r="A52" s="82" t="s">
        <v>104</v>
      </c>
      <c r="B52" s="74"/>
      <c r="C52" s="74"/>
      <c r="D52" s="74"/>
      <c r="E52" s="11"/>
      <c r="F52" s="11"/>
      <c r="G52" s="17"/>
      <c r="H52" s="17"/>
      <c r="I52" s="17"/>
      <c r="J52" s="17"/>
      <c r="K52" s="17"/>
    </row>
    <row r="53" spans="1:11" ht="13" hidden="1" x14ac:dyDescent="0.3">
      <c r="A53" s="79" t="s">
        <v>105</v>
      </c>
      <c r="B53" s="73"/>
      <c r="C53" s="73"/>
      <c r="D53" s="73"/>
      <c r="E53" s="10"/>
      <c r="F53" s="10" t="b">
        <v>1</v>
      </c>
      <c r="G53" s="17"/>
      <c r="H53" s="17"/>
      <c r="I53" s="17"/>
      <c r="J53" s="17"/>
      <c r="K53" s="17"/>
    </row>
    <row r="54" spans="1:11" ht="13" hidden="1" x14ac:dyDescent="0.3">
      <c r="A54" s="80" t="s">
        <v>106</v>
      </c>
      <c r="B54" s="79"/>
      <c r="C54" s="79"/>
      <c r="D54" s="79"/>
      <c r="E54" s="10"/>
      <c r="F54" s="10" t="b">
        <v>0</v>
      </c>
      <c r="G54" s="17"/>
      <c r="H54" s="17"/>
      <c r="I54" s="17"/>
      <c r="J54" s="17"/>
      <c r="K54" s="17"/>
    </row>
    <row r="55" spans="1:11" ht="13" hidden="1" x14ac:dyDescent="0.25">
      <c r="A55" s="83"/>
      <c r="B55" s="75">
        <f>COUNT(Travel!B12:B15)</f>
        <v>0</v>
      </c>
      <c r="C55" s="75"/>
      <c r="D55" s="75">
        <f>COUNTIF(Travel!D12:D15,"*")</f>
        <v>0</v>
      </c>
      <c r="E55" s="76"/>
      <c r="F55" s="76" t="b">
        <f>MIN(B55,D55)=MAX(B55,D55)</f>
        <v>1</v>
      </c>
      <c r="G55" s="17"/>
      <c r="H55" s="17"/>
      <c r="I55" s="17"/>
      <c r="J55" s="17"/>
      <c r="K55" s="17"/>
    </row>
    <row r="56" spans="1:11" ht="13" hidden="1" x14ac:dyDescent="0.25">
      <c r="A56" s="83" t="s">
        <v>107</v>
      </c>
      <c r="B56" s="75">
        <f>COUNT(Travel!B20:B36)</f>
        <v>11</v>
      </c>
      <c r="C56" s="75"/>
      <c r="D56" s="75">
        <f>COUNTIF(Travel!D20:D36,"*")</f>
        <v>11</v>
      </c>
      <c r="E56" s="76"/>
      <c r="F56" s="76" t="b">
        <f>MIN(B56,D56)=MAX(B56,D56)</f>
        <v>1</v>
      </c>
    </row>
    <row r="57" spans="1:11" ht="13" hidden="1" x14ac:dyDescent="0.3">
      <c r="A57" s="84"/>
      <c r="B57" s="75">
        <f>COUNT(Travel!B41:B50)</f>
        <v>5</v>
      </c>
      <c r="C57" s="75"/>
      <c r="D57" s="75">
        <f>COUNTIF(Travel!D41:D50,"*")</f>
        <v>5</v>
      </c>
      <c r="E57" s="76"/>
      <c r="F57" s="76" t="b">
        <f>MIN(B57,D57)=MAX(B57,D57)</f>
        <v>1</v>
      </c>
    </row>
    <row r="58" spans="1:11" ht="13" hidden="1" x14ac:dyDescent="0.3">
      <c r="A58" s="85" t="s">
        <v>108</v>
      </c>
      <c r="B58" s="77">
        <f>COUNT(Hospitality!B11:B24)</f>
        <v>0</v>
      </c>
      <c r="C58" s="77"/>
      <c r="D58" s="77">
        <f>COUNTIF(Hospitality!D11:D24,"*")</f>
        <v>0</v>
      </c>
      <c r="E58" s="78"/>
      <c r="F58" s="78" t="b">
        <f>MIN(B58,D58)=MAX(B58,D58)</f>
        <v>1</v>
      </c>
    </row>
    <row r="59" spans="1:11" ht="13" hidden="1" x14ac:dyDescent="0.3">
      <c r="A59" s="86" t="s">
        <v>109</v>
      </c>
      <c r="B59" s="76">
        <f>COUNT('All other expenses'!B11:B24)</f>
        <v>3</v>
      </c>
      <c r="C59" s="76"/>
      <c r="D59" s="76">
        <f>COUNTIF('All other expenses'!D11:D24,"*")</f>
        <v>3</v>
      </c>
      <c r="E59" s="76"/>
      <c r="F59" s="76" t="b">
        <f>MIN(B59,D59)=MAX(B59,D59)</f>
        <v>1</v>
      </c>
    </row>
    <row r="60" spans="1:11" ht="13" hidden="1" x14ac:dyDescent="0.3">
      <c r="A60" s="85" t="s">
        <v>110</v>
      </c>
      <c r="B60" s="77">
        <f>COUNTIF('Gifts and benefits'!B11:B22,"*")</f>
        <v>3</v>
      </c>
      <c r="C60" s="77">
        <f>COUNTIF('Gifts and benefits'!C11:C22,"*")</f>
        <v>3</v>
      </c>
      <c r="D60" s="77"/>
      <c r="E60" s="77">
        <f>COUNTA('Gifts and benefits'!E11:E22)</f>
        <v>3</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24/2025&amp;RWorksheet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5"/>
  <sheetViews>
    <sheetView topLeftCell="A17" zoomScale="57" zoomScaleNormal="57" workbookViewId="0">
      <selection activeCell="D70" sqref="D7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1" t="s">
        <v>111</v>
      </c>
      <c r="B1" s="141"/>
      <c r="C1" s="141"/>
      <c r="D1" s="141"/>
      <c r="E1" s="141"/>
      <c r="F1" s="17"/>
    </row>
    <row r="2" spans="1:6" ht="21" customHeight="1" x14ac:dyDescent="0.25">
      <c r="A2" s="3" t="s">
        <v>112</v>
      </c>
      <c r="B2" s="139" t="str">
        <f>'Summary and sign-off'!B2:F2</f>
        <v>Ministry for Ethnic Communities</v>
      </c>
      <c r="C2" s="139"/>
      <c r="D2" s="139"/>
      <c r="E2" s="139"/>
      <c r="F2" s="17"/>
    </row>
    <row r="3" spans="1:6" ht="31" x14ac:dyDescent="0.25">
      <c r="A3" s="3" t="s">
        <v>113</v>
      </c>
      <c r="B3" s="139" t="str">
        <f>'Summary and sign-off'!B3:F3</f>
        <v>Mervin Singham</v>
      </c>
      <c r="C3" s="139"/>
      <c r="D3" s="139"/>
      <c r="E3" s="139"/>
      <c r="F3" s="17"/>
    </row>
    <row r="4" spans="1:6" ht="21" customHeight="1" x14ac:dyDescent="0.25">
      <c r="A4" s="3" t="s">
        <v>114</v>
      </c>
      <c r="B4" s="139">
        <f>'Summary and sign-off'!B4:F4</f>
        <v>45474</v>
      </c>
      <c r="C4" s="139"/>
      <c r="D4" s="139"/>
      <c r="E4" s="139"/>
      <c r="F4" s="17"/>
    </row>
    <row r="5" spans="1:6" ht="21" customHeight="1" x14ac:dyDescent="0.25">
      <c r="A5" s="3" t="s">
        <v>115</v>
      </c>
      <c r="B5" s="139">
        <f>'Summary and sign-off'!B5:F5</f>
        <v>45838</v>
      </c>
      <c r="C5" s="139"/>
      <c r="D5" s="139"/>
      <c r="E5" s="139"/>
      <c r="F5" s="17"/>
    </row>
    <row r="6" spans="1:6" ht="21" customHeight="1" x14ac:dyDescent="0.25">
      <c r="A6" s="3" t="s">
        <v>116</v>
      </c>
      <c r="B6" s="134"/>
      <c r="C6" s="134"/>
      <c r="D6" s="134"/>
      <c r="E6" s="134"/>
      <c r="F6" s="17"/>
    </row>
    <row r="7" spans="1:6" ht="21" customHeight="1" x14ac:dyDescent="0.25">
      <c r="A7" s="3" t="s">
        <v>58</v>
      </c>
      <c r="B7" s="134"/>
      <c r="C7" s="134"/>
      <c r="D7" s="134"/>
      <c r="E7" s="134"/>
      <c r="F7" s="17"/>
    </row>
    <row r="8" spans="1:6" ht="36" customHeight="1" x14ac:dyDescent="0.3">
      <c r="A8" s="143" t="s">
        <v>117</v>
      </c>
      <c r="B8" s="144"/>
      <c r="C8" s="144"/>
      <c r="D8" s="144"/>
      <c r="E8" s="144"/>
      <c r="F8" s="19"/>
    </row>
    <row r="9" spans="1:6" ht="36" customHeight="1" x14ac:dyDescent="0.3">
      <c r="A9" s="145" t="s">
        <v>118</v>
      </c>
      <c r="B9" s="146"/>
      <c r="C9" s="146"/>
      <c r="D9" s="146"/>
      <c r="E9" s="146"/>
      <c r="F9" s="19"/>
    </row>
    <row r="10" spans="1:6" ht="24.75" customHeight="1" x14ac:dyDescent="0.35">
      <c r="A10" s="142" t="s">
        <v>119</v>
      </c>
      <c r="B10" s="147"/>
      <c r="C10" s="142"/>
      <c r="D10" s="142"/>
      <c r="E10" s="142"/>
      <c r="F10" s="29"/>
    </row>
    <row r="11" spans="1:6" ht="28.5" customHeight="1" x14ac:dyDescent="0.25">
      <c r="A11" s="24" t="s">
        <v>120</v>
      </c>
      <c r="B11" s="24" t="s">
        <v>121</v>
      </c>
      <c r="C11" s="24" t="s">
        <v>122</v>
      </c>
      <c r="D11" s="24" t="s">
        <v>123</v>
      </c>
      <c r="E11" s="24" t="s">
        <v>124</v>
      </c>
      <c r="F11" s="30"/>
    </row>
    <row r="12" spans="1:6" s="2" customFormat="1" x14ac:dyDescent="0.25">
      <c r="A12" s="117"/>
      <c r="B12" s="118"/>
      <c r="C12" s="119" t="s">
        <v>125</v>
      </c>
      <c r="D12" s="119"/>
      <c r="E12" s="120"/>
    </row>
    <row r="13" spans="1:6" s="2" customFormat="1" x14ac:dyDescent="0.25">
      <c r="A13" s="121"/>
      <c r="B13" s="118"/>
      <c r="C13" s="119"/>
      <c r="D13" s="119"/>
      <c r="E13" s="120"/>
      <c r="F13" s="1"/>
    </row>
    <row r="14" spans="1:6" s="2" customFormat="1" x14ac:dyDescent="0.25">
      <c r="A14" s="121"/>
      <c r="B14" s="118"/>
      <c r="C14" s="119"/>
      <c r="D14" s="119"/>
      <c r="E14" s="120"/>
      <c r="F14" s="1"/>
    </row>
    <row r="15" spans="1:6" s="2" customFormat="1" hidden="1" x14ac:dyDescent="0.25">
      <c r="A15" s="104"/>
      <c r="B15" s="105"/>
      <c r="C15" s="106"/>
      <c r="D15" s="106"/>
      <c r="E15" s="107"/>
      <c r="F15" s="1"/>
    </row>
    <row r="16" spans="1:6" ht="19.5" customHeight="1" x14ac:dyDescent="0.25">
      <c r="A16" s="71" t="s">
        <v>126</v>
      </c>
      <c r="B16" s="72">
        <f>SUM(B12:B15)</f>
        <v>0</v>
      </c>
      <c r="C16" s="128" t="str">
        <f>IF(SUBTOTAL(3,B12:B15)=SUBTOTAL(103,B12:B15),'Summary and sign-off'!$A$48,'Summary and sign-off'!$A$49)</f>
        <v>Check - there are no hidden rows with data</v>
      </c>
      <c r="D16" s="140" t="str">
        <f>IF('Summary and sign-off'!F55='Summary and sign-off'!F54,'Summary and sign-off'!A51,'Summary and sign-off'!A50)</f>
        <v>Check - each entry provides sufficient information</v>
      </c>
      <c r="E16" s="140"/>
      <c r="F16" s="17"/>
    </row>
    <row r="17" spans="1:6" ht="10.5" customHeight="1" x14ac:dyDescent="0.3">
      <c r="A17" s="17"/>
      <c r="B17" s="19"/>
      <c r="C17" s="17"/>
      <c r="D17" s="17"/>
      <c r="E17" s="17"/>
      <c r="F17" s="17"/>
    </row>
    <row r="18" spans="1:6" ht="24.75" customHeight="1" x14ac:dyDescent="0.35">
      <c r="A18" s="142" t="s">
        <v>127</v>
      </c>
      <c r="B18" s="142"/>
      <c r="C18" s="142"/>
      <c r="D18" s="142"/>
      <c r="E18" s="142"/>
      <c r="F18" s="29"/>
    </row>
    <row r="19" spans="1:6" ht="32.5" customHeight="1" x14ac:dyDescent="0.25">
      <c r="A19" s="24" t="s">
        <v>120</v>
      </c>
      <c r="B19" s="24" t="s">
        <v>65</v>
      </c>
      <c r="C19" s="24" t="s">
        <v>128</v>
      </c>
      <c r="D19" s="24" t="s">
        <v>123</v>
      </c>
      <c r="E19" s="24" t="s">
        <v>124</v>
      </c>
      <c r="F19" s="30"/>
    </row>
    <row r="20" spans="1:6" s="2" customFormat="1" x14ac:dyDescent="0.25">
      <c r="A20" s="117">
        <v>45491</v>
      </c>
      <c r="B20" s="118">
        <v>1051.71</v>
      </c>
      <c r="C20" s="119" t="s">
        <v>129</v>
      </c>
      <c r="D20" s="119" t="s">
        <v>130</v>
      </c>
      <c r="E20" s="120"/>
      <c r="F20" s="132"/>
    </row>
    <row r="21" spans="1:6" s="2" customFormat="1" x14ac:dyDescent="0.25">
      <c r="A21" s="117">
        <v>45498</v>
      </c>
      <c r="B21" s="118">
        <v>849.04</v>
      </c>
      <c r="C21" s="119" t="s">
        <v>131</v>
      </c>
      <c r="D21" s="119" t="s">
        <v>132</v>
      </c>
      <c r="E21" s="120"/>
      <c r="F21" s="132"/>
    </row>
    <row r="22" spans="1:6" s="2" customFormat="1" x14ac:dyDescent="0.25">
      <c r="A22" s="117">
        <v>45512</v>
      </c>
      <c r="B22" s="118">
        <v>873.18</v>
      </c>
      <c r="C22" s="119" t="s">
        <v>133</v>
      </c>
      <c r="D22" s="119" t="s">
        <v>132</v>
      </c>
      <c r="E22" s="120"/>
      <c r="F22" s="132"/>
    </row>
    <row r="23" spans="1:6" s="2" customFormat="1" x14ac:dyDescent="0.25">
      <c r="A23" s="117">
        <v>45517</v>
      </c>
      <c r="B23" s="118">
        <v>1155.69</v>
      </c>
      <c r="C23" s="119" t="s">
        <v>134</v>
      </c>
      <c r="D23" s="119" t="s">
        <v>135</v>
      </c>
      <c r="E23" s="120"/>
      <c r="F23" s="1"/>
    </row>
    <row r="24" spans="1:6" s="2" customFormat="1" x14ac:dyDescent="0.25">
      <c r="A24" s="117">
        <v>45574</v>
      </c>
      <c r="B24" s="118">
        <v>825.35</v>
      </c>
      <c r="C24" s="119" t="s">
        <v>136</v>
      </c>
      <c r="D24" s="119" t="s">
        <v>135</v>
      </c>
      <c r="E24" s="120"/>
      <c r="F24" s="1"/>
    </row>
    <row r="25" spans="1:6" s="2" customFormat="1" x14ac:dyDescent="0.25">
      <c r="A25" s="117">
        <v>45621</v>
      </c>
      <c r="B25" s="118">
        <v>849.82</v>
      </c>
      <c r="C25" s="119" t="s">
        <v>137</v>
      </c>
      <c r="D25" s="119" t="s">
        <v>135</v>
      </c>
      <c r="E25" s="120"/>
      <c r="F25" s="1"/>
    </row>
    <row r="26" spans="1:6" s="2" customFormat="1" x14ac:dyDescent="0.25">
      <c r="A26" s="117">
        <v>45693</v>
      </c>
      <c r="B26" s="118">
        <v>862.88</v>
      </c>
      <c r="C26" s="119" t="s">
        <v>138</v>
      </c>
      <c r="D26" s="119" t="s">
        <v>135</v>
      </c>
      <c r="E26" s="120"/>
      <c r="F26" s="1"/>
    </row>
    <row r="27" spans="1:6" s="2" customFormat="1" x14ac:dyDescent="0.25">
      <c r="A27" s="117">
        <v>45731</v>
      </c>
      <c r="B27" s="118">
        <v>1003.29</v>
      </c>
      <c r="C27" s="119" t="s">
        <v>139</v>
      </c>
      <c r="D27" s="119" t="s">
        <v>135</v>
      </c>
      <c r="E27" s="120"/>
      <c r="F27" s="1"/>
    </row>
    <row r="28" spans="1:6" s="2" customFormat="1" x14ac:dyDescent="0.25">
      <c r="A28" s="117">
        <v>45741</v>
      </c>
      <c r="B28" s="118">
        <v>838.94</v>
      </c>
      <c r="C28" s="119" t="s">
        <v>140</v>
      </c>
      <c r="D28" s="119" t="s">
        <v>141</v>
      </c>
      <c r="E28" s="120"/>
      <c r="F28" s="1"/>
    </row>
    <row r="29" spans="1:6" s="2" customFormat="1" x14ac:dyDescent="0.25">
      <c r="A29" s="117">
        <v>45819</v>
      </c>
      <c r="B29" s="118">
        <v>1005.73</v>
      </c>
      <c r="C29" s="119" t="s">
        <v>142</v>
      </c>
      <c r="D29" s="119" t="s">
        <v>135</v>
      </c>
      <c r="E29" s="120"/>
      <c r="F29" s="1"/>
    </row>
    <row r="30" spans="1:6" s="2" customFormat="1" x14ac:dyDescent="0.25">
      <c r="A30" s="117">
        <v>45835</v>
      </c>
      <c r="B30" s="118">
        <v>362.31</v>
      </c>
      <c r="C30" s="119" t="s">
        <v>143</v>
      </c>
      <c r="D30" s="119" t="s">
        <v>135</v>
      </c>
      <c r="E30" s="120"/>
      <c r="F30" s="1"/>
    </row>
    <row r="31" spans="1:6" s="2" customFormat="1" x14ac:dyDescent="0.25">
      <c r="A31" s="117"/>
      <c r="B31" s="118"/>
      <c r="C31" s="119"/>
      <c r="D31" s="119"/>
      <c r="E31" s="120"/>
      <c r="F31" s="1"/>
    </row>
    <row r="32" spans="1:6" s="2" customFormat="1" x14ac:dyDescent="0.25">
      <c r="A32" s="117"/>
      <c r="B32" s="118"/>
      <c r="C32" s="119"/>
      <c r="D32" s="119"/>
      <c r="E32" s="120"/>
      <c r="F32" s="1"/>
    </row>
    <row r="33" spans="1:6" s="2" customFormat="1" x14ac:dyDescent="0.25">
      <c r="A33" s="117"/>
      <c r="B33" s="118"/>
      <c r="C33" s="119"/>
      <c r="D33" s="119"/>
      <c r="E33" s="120"/>
      <c r="F33" s="1"/>
    </row>
    <row r="34" spans="1:6" s="2" customFormat="1" x14ac:dyDescent="0.25">
      <c r="A34" s="117"/>
      <c r="B34" s="118"/>
      <c r="C34" s="119"/>
      <c r="D34" s="119"/>
      <c r="E34" s="120"/>
      <c r="F34" s="1"/>
    </row>
    <row r="35" spans="1:6" s="2" customFormat="1" x14ac:dyDescent="0.25">
      <c r="A35" s="117"/>
      <c r="B35" s="118"/>
      <c r="C35" s="119"/>
      <c r="D35" s="119"/>
      <c r="E35" s="120"/>
      <c r="F35" s="1"/>
    </row>
    <row r="36" spans="1:6" s="2" customFormat="1" hidden="1" x14ac:dyDescent="0.25">
      <c r="A36" s="108"/>
      <c r="B36" s="109"/>
      <c r="C36" s="110"/>
      <c r="D36" s="110"/>
      <c r="E36" s="111"/>
      <c r="F36" s="1"/>
    </row>
    <row r="37" spans="1:6" ht="19.5" customHeight="1" x14ac:dyDescent="0.25">
      <c r="A37" s="71" t="s">
        <v>144</v>
      </c>
      <c r="B37" s="72">
        <f>SUM(B20:B36)</f>
        <v>9677.9399999999987</v>
      </c>
      <c r="C37" s="128" t="str">
        <f>IF(SUBTOTAL(3,B20:B36)=SUBTOTAL(103,B20:B36),'Summary and sign-off'!$A$48,'Summary and sign-off'!$A$49)</f>
        <v>Check - there are no hidden rows with data</v>
      </c>
      <c r="D37" s="140" t="str">
        <f>IF('Summary and sign-off'!F56='Summary and sign-off'!F54,'Summary and sign-off'!A51,'Summary and sign-off'!A50)</f>
        <v>Check - each entry provides sufficient information</v>
      </c>
      <c r="E37" s="140"/>
      <c r="F37" s="17"/>
    </row>
    <row r="38" spans="1:6" ht="10.5" customHeight="1" x14ac:dyDescent="0.3">
      <c r="A38" s="17"/>
      <c r="B38" s="19"/>
      <c r="C38" s="17"/>
      <c r="D38" s="17"/>
      <c r="E38" s="17"/>
      <c r="F38" s="17"/>
    </row>
    <row r="39" spans="1:6" ht="24.75" customHeight="1" x14ac:dyDescent="0.25">
      <c r="A39" s="142" t="s">
        <v>145</v>
      </c>
      <c r="B39" s="142"/>
      <c r="C39" s="142"/>
      <c r="D39" s="142"/>
      <c r="E39" s="142"/>
      <c r="F39" s="17"/>
    </row>
    <row r="40" spans="1:6" ht="27" customHeight="1" x14ac:dyDescent="0.25">
      <c r="A40" s="24" t="s">
        <v>120</v>
      </c>
      <c r="B40" s="24" t="s">
        <v>65</v>
      </c>
      <c r="C40" s="24" t="s">
        <v>146</v>
      </c>
      <c r="D40" s="24" t="s">
        <v>147</v>
      </c>
      <c r="E40" s="24" t="s">
        <v>124</v>
      </c>
      <c r="F40" s="28"/>
    </row>
    <row r="41" spans="1:6" s="2" customFormat="1" x14ac:dyDescent="0.25">
      <c r="A41" s="117">
        <v>45553</v>
      </c>
      <c r="B41" s="118">
        <v>52</v>
      </c>
      <c r="C41" s="119" t="s">
        <v>148</v>
      </c>
      <c r="D41" s="119" t="s">
        <v>149</v>
      </c>
      <c r="E41" s="120" t="s">
        <v>150</v>
      </c>
      <c r="F41" s="1"/>
    </row>
    <row r="42" spans="1:6" s="2" customFormat="1" x14ac:dyDescent="0.25">
      <c r="A42" s="117">
        <v>45600</v>
      </c>
      <c r="B42" s="118">
        <v>26.2</v>
      </c>
      <c r="C42" s="119" t="s">
        <v>151</v>
      </c>
      <c r="D42" s="119" t="s">
        <v>149</v>
      </c>
      <c r="E42" s="120" t="s">
        <v>152</v>
      </c>
      <c r="F42" s="1"/>
    </row>
    <row r="43" spans="1:6" s="2" customFormat="1" x14ac:dyDescent="0.25">
      <c r="A43" s="117">
        <v>45799</v>
      </c>
      <c r="B43" s="118">
        <v>20.9</v>
      </c>
      <c r="C43" s="119" t="s">
        <v>153</v>
      </c>
      <c r="D43" s="119" t="s">
        <v>149</v>
      </c>
      <c r="E43" s="120" t="s">
        <v>154</v>
      </c>
      <c r="F43" s="1"/>
    </row>
    <row r="44" spans="1:6" s="2" customFormat="1" x14ac:dyDescent="0.25">
      <c r="A44" s="117">
        <v>45801</v>
      </c>
      <c r="B44" s="118">
        <v>28.8</v>
      </c>
      <c r="C44" s="119" t="s">
        <v>155</v>
      </c>
      <c r="D44" s="119" t="s">
        <v>149</v>
      </c>
      <c r="E44" s="120" t="s">
        <v>156</v>
      </c>
      <c r="F44" s="1"/>
    </row>
    <row r="45" spans="1:6" s="2" customFormat="1" x14ac:dyDescent="0.25">
      <c r="A45" s="117">
        <v>45812</v>
      </c>
      <c r="B45" s="118">
        <v>12.85</v>
      </c>
      <c r="C45" s="119" t="s">
        <v>157</v>
      </c>
      <c r="D45" s="119" t="s">
        <v>149</v>
      </c>
      <c r="E45" s="120" t="s">
        <v>158</v>
      </c>
      <c r="F45" s="1"/>
    </row>
    <row r="46" spans="1:6" s="2" customFormat="1" x14ac:dyDescent="0.25">
      <c r="A46" s="117"/>
      <c r="B46" s="118"/>
      <c r="C46" s="119"/>
      <c r="D46" s="119"/>
      <c r="E46" s="120"/>
      <c r="F46" s="1"/>
    </row>
    <row r="47" spans="1:6" s="2" customFormat="1" x14ac:dyDescent="0.25">
      <c r="A47" s="117"/>
      <c r="B47" s="118"/>
      <c r="C47" s="119"/>
      <c r="D47" s="119"/>
      <c r="E47" s="120"/>
      <c r="F47" s="1"/>
    </row>
    <row r="48" spans="1:6" s="2" customFormat="1" x14ac:dyDescent="0.25">
      <c r="A48" s="117"/>
      <c r="B48" s="118"/>
      <c r="C48" s="119"/>
      <c r="D48" s="119"/>
      <c r="E48" s="120"/>
      <c r="F48" s="1"/>
    </row>
    <row r="49" spans="1:6" s="2" customFormat="1" x14ac:dyDescent="0.25">
      <c r="A49" s="117"/>
      <c r="B49" s="118"/>
      <c r="C49" s="119"/>
      <c r="D49" s="119"/>
      <c r="E49" s="120"/>
      <c r="F49" s="1"/>
    </row>
    <row r="50" spans="1:6" s="2" customFormat="1" hidden="1" x14ac:dyDescent="0.25">
      <c r="A50" s="94"/>
      <c r="B50" s="95"/>
      <c r="C50" s="96"/>
      <c r="D50" s="96"/>
      <c r="E50" s="97"/>
      <c r="F50" s="1"/>
    </row>
    <row r="51" spans="1:6" ht="19.5" customHeight="1" x14ac:dyDescent="0.25">
      <c r="A51" s="71" t="s">
        <v>159</v>
      </c>
      <c r="B51" s="72">
        <f>SUM(B41:B50)</f>
        <v>140.75</v>
      </c>
      <c r="C51" s="128" t="str">
        <f>IF(SUBTOTAL(3,B41:B50)=SUBTOTAL(103,B41:B50),'Summary and sign-off'!$A$48,'Summary and sign-off'!$A$49)</f>
        <v>Check - there are no hidden rows with data</v>
      </c>
      <c r="D51" s="140" t="str">
        <f>IF('Summary and sign-off'!F57='Summary and sign-off'!F54,'Summary and sign-off'!A51,'Summary and sign-off'!A50)</f>
        <v>Check - each entry provides sufficient information</v>
      </c>
      <c r="E51" s="140"/>
      <c r="F51" s="17"/>
    </row>
    <row r="52" spans="1:6" ht="10.5" customHeight="1" x14ac:dyDescent="0.3">
      <c r="A52" s="17"/>
      <c r="B52" s="57"/>
      <c r="C52" s="19"/>
      <c r="D52" s="17"/>
      <c r="E52" s="17"/>
      <c r="F52" s="17"/>
    </row>
    <row r="53" spans="1:6" ht="34.5" customHeight="1" x14ac:dyDescent="0.25">
      <c r="A53" s="31" t="s">
        <v>160</v>
      </c>
      <c r="B53" s="58">
        <f>B16+B37+B51</f>
        <v>9818.6899999999987</v>
      </c>
      <c r="C53" s="32"/>
      <c r="D53" s="32"/>
      <c r="E53" s="32"/>
      <c r="F53" s="17"/>
    </row>
    <row r="54" spans="1:6" ht="13" x14ac:dyDescent="0.3">
      <c r="A54" s="17"/>
      <c r="B54" s="19"/>
      <c r="C54" s="17"/>
      <c r="D54" s="17"/>
      <c r="E54" s="17"/>
      <c r="F54" s="17"/>
    </row>
    <row r="55" spans="1:6" ht="13" x14ac:dyDescent="0.3">
      <c r="A55" s="18" t="s">
        <v>75</v>
      </c>
      <c r="B55" s="19"/>
      <c r="C55" s="17"/>
      <c r="D55" s="17"/>
      <c r="E55" s="17"/>
      <c r="F55" s="17"/>
    </row>
    <row r="56" spans="1:6" ht="12.65" customHeight="1" x14ac:dyDescent="0.25">
      <c r="A56" s="20" t="s">
        <v>161</v>
      </c>
      <c r="F56" s="17"/>
    </row>
    <row r="57" spans="1:6" ht="13" customHeight="1" x14ac:dyDescent="0.25">
      <c r="A57" s="20" t="s">
        <v>162</v>
      </c>
      <c r="B57" s="17"/>
      <c r="D57" s="17"/>
      <c r="F57" s="17"/>
    </row>
    <row r="58" spans="1:6" x14ac:dyDescent="0.25">
      <c r="A58" s="20" t="s">
        <v>163</v>
      </c>
      <c r="F58" s="17"/>
    </row>
    <row r="59" spans="1:6" ht="13" x14ac:dyDescent="0.3">
      <c r="A59" s="20" t="s">
        <v>81</v>
      </c>
      <c r="B59" s="19"/>
      <c r="C59" s="17"/>
      <c r="D59" s="17"/>
      <c r="E59" s="17"/>
      <c r="F59" s="17"/>
    </row>
    <row r="60" spans="1:6" ht="13" customHeight="1" x14ac:dyDescent="0.25">
      <c r="A60" s="20" t="s">
        <v>164</v>
      </c>
      <c r="B60" s="17"/>
      <c r="D60" s="17"/>
      <c r="F60" s="17"/>
    </row>
    <row r="61" spans="1:6" x14ac:dyDescent="0.25">
      <c r="A61" s="20" t="s">
        <v>165</v>
      </c>
      <c r="F61" s="17"/>
    </row>
    <row r="62" spans="1:6" x14ac:dyDescent="0.25">
      <c r="A62" s="20" t="s">
        <v>166</v>
      </c>
      <c r="B62" s="20"/>
      <c r="C62" s="20"/>
      <c r="D62" s="20"/>
      <c r="F62" s="17"/>
    </row>
    <row r="63" spans="1:6" x14ac:dyDescent="0.25">
      <c r="A63" s="26"/>
      <c r="B63" s="17"/>
      <c r="C63" s="17"/>
      <c r="D63" s="17"/>
      <c r="E63" s="17"/>
      <c r="F63" s="17"/>
    </row>
    <row r="64" spans="1:6" hidden="1" x14ac:dyDescent="0.25">
      <c r="A64" s="26"/>
      <c r="B64" s="17"/>
      <c r="C64" s="17"/>
      <c r="D64" s="17"/>
      <c r="E64" s="17"/>
      <c r="F64" s="17"/>
    </row>
    <row r="65" spans="1:6" x14ac:dyDescent="0.25"/>
    <row r="66" spans="1:6" x14ac:dyDescent="0.25"/>
    <row r="67" spans="1:6" x14ac:dyDescent="0.25"/>
    <row r="68" spans="1:6" x14ac:dyDescent="0.25"/>
    <row r="69" spans="1:6" ht="12.75" hidden="1" customHeight="1" x14ac:dyDescent="0.25"/>
    <row r="70" spans="1:6" x14ac:dyDescent="0.25"/>
    <row r="71" spans="1:6" x14ac:dyDescent="0.25"/>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row r="76" spans="1:6" hidden="1" x14ac:dyDescent="0.25">
      <c r="A76" s="26"/>
      <c r="B76" s="17"/>
      <c r="C76" s="17"/>
      <c r="D76" s="17"/>
      <c r="E76" s="17"/>
      <c r="F76" s="17"/>
    </row>
    <row r="80" spans="1:6" x14ac:dyDescent="0.25"/>
    <row r="81" x14ac:dyDescent="0.25"/>
    <row r="82" x14ac:dyDescent="0.25"/>
    <row r="83" x14ac:dyDescent="0.25"/>
    <row r="84" x14ac:dyDescent="0.25"/>
    <row r="85" x14ac:dyDescent="0.25"/>
  </sheetData>
  <sheetProtection sheet="1" formatCells="0" formatRows="0" insertColumns="0" insertRows="0" deleteRows="0"/>
  <mergeCells count="15">
    <mergeCell ref="B7:E7"/>
    <mergeCell ref="B5:E5"/>
    <mergeCell ref="D51:E51"/>
    <mergeCell ref="A1:E1"/>
    <mergeCell ref="A18:E18"/>
    <mergeCell ref="A39:E39"/>
    <mergeCell ref="B2:E2"/>
    <mergeCell ref="B3:E3"/>
    <mergeCell ref="B4:E4"/>
    <mergeCell ref="A8:E8"/>
    <mergeCell ref="A9:E9"/>
    <mergeCell ref="B6:E6"/>
    <mergeCell ref="D16:E16"/>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35:A36 A12 A15 A41 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 A13 A14 A21 A22 A24 A25 A26:A34 A42 A43 A44 A45: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24/2025&amp;RWorksheet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B20:B36 B41:B50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1" t="s">
        <v>111</v>
      </c>
      <c r="B1" s="141"/>
      <c r="C1" s="141"/>
      <c r="D1" s="141"/>
      <c r="E1" s="141"/>
    </row>
    <row r="2" spans="1:6" ht="21" customHeight="1" x14ac:dyDescent="0.25">
      <c r="A2" s="3" t="s">
        <v>112</v>
      </c>
      <c r="B2" s="139" t="str">
        <f>'Summary and sign-off'!B2:F2</f>
        <v>Ministry for Ethnic Communities</v>
      </c>
      <c r="C2" s="139"/>
      <c r="D2" s="139"/>
      <c r="E2" s="139"/>
    </row>
    <row r="3" spans="1:6" ht="31" x14ac:dyDescent="0.25">
      <c r="A3" s="3" t="s">
        <v>113</v>
      </c>
      <c r="B3" s="139" t="str">
        <f>'Summary and sign-off'!B3:F3</f>
        <v>Mervin Singham</v>
      </c>
      <c r="C3" s="139"/>
      <c r="D3" s="139"/>
      <c r="E3" s="139"/>
    </row>
    <row r="4" spans="1:6" ht="21" customHeight="1" x14ac:dyDescent="0.25">
      <c r="A4" s="3" t="s">
        <v>114</v>
      </c>
      <c r="B4" s="139">
        <f>'Summary and sign-off'!B4:F4</f>
        <v>45474</v>
      </c>
      <c r="C4" s="139"/>
      <c r="D4" s="139"/>
      <c r="E4" s="139"/>
    </row>
    <row r="5" spans="1:6" ht="21" customHeight="1" x14ac:dyDescent="0.25">
      <c r="A5" s="3" t="s">
        <v>115</v>
      </c>
      <c r="B5" s="139">
        <f>'Summary and sign-off'!B5:F5</f>
        <v>45838</v>
      </c>
      <c r="C5" s="139"/>
      <c r="D5" s="139"/>
      <c r="E5" s="139"/>
    </row>
    <row r="6" spans="1:6" ht="21" customHeight="1" x14ac:dyDescent="0.25">
      <c r="A6" s="3" t="s">
        <v>116</v>
      </c>
      <c r="B6" s="134"/>
      <c r="C6" s="134"/>
      <c r="D6" s="134"/>
      <c r="E6" s="134"/>
    </row>
    <row r="7" spans="1:6" ht="21" customHeight="1" x14ac:dyDescent="0.25">
      <c r="A7" s="3" t="s">
        <v>58</v>
      </c>
      <c r="B7" s="134"/>
      <c r="C7" s="134"/>
      <c r="D7" s="134"/>
      <c r="E7" s="134"/>
    </row>
    <row r="8" spans="1:6" ht="35.25" customHeight="1" x14ac:dyDescent="0.35">
      <c r="A8" s="150" t="s">
        <v>167</v>
      </c>
      <c r="B8" s="150"/>
      <c r="C8" s="151"/>
      <c r="D8" s="151"/>
      <c r="E8" s="151"/>
      <c r="F8" s="27"/>
    </row>
    <row r="9" spans="1:6" ht="35.25" customHeight="1" x14ac:dyDescent="0.35">
      <c r="A9" s="148" t="s">
        <v>168</v>
      </c>
      <c r="B9" s="149"/>
      <c r="C9" s="149"/>
      <c r="D9" s="149"/>
      <c r="E9" s="149"/>
      <c r="F9" s="27"/>
    </row>
    <row r="10" spans="1:6" ht="27" customHeight="1" x14ac:dyDescent="0.25">
      <c r="A10" s="24" t="s">
        <v>169</v>
      </c>
      <c r="B10" s="24" t="s">
        <v>65</v>
      </c>
      <c r="C10" s="24" t="s">
        <v>170</v>
      </c>
      <c r="D10" s="24" t="s">
        <v>171</v>
      </c>
      <c r="E10" s="24" t="s">
        <v>124</v>
      </c>
      <c r="F10" s="20"/>
    </row>
    <row r="11" spans="1:6" s="2" customFormat="1" x14ac:dyDescent="0.25">
      <c r="A11" s="121"/>
      <c r="B11" s="118"/>
      <c r="C11" s="122" t="s">
        <v>172</v>
      </c>
      <c r="D11" s="122"/>
      <c r="E11" s="123"/>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173</v>
      </c>
      <c r="B25" s="62">
        <f>SUM(B11:B24)</f>
        <v>0</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ht="13" x14ac:dyDescent="0.3">
      <c r="A26" s="18"/>
      <c r="B26" s="17"/>
      <c r="C26" s="17"/>
      <c r="D26" s="17"/>
      <c r="E26" s="17"/>
    </row>
    <row r="27" spans="1:6" ht="13" x14ac:dyDescent="0.3">
      <c r="A27" s="18" t="s">
        <v>75</v>
      </c>
      <c r="B27" s="19"/>
      <c r="C27" s="17"/>
      <c r="D27" s="17"/>
      <c r="E27" s="17"/>
    </row>
    <row r="28" spans="1:6" ht="12.75" customHeight="1" x14ac:dyDescent="0.25">
      <c r="A28" s="20" t="s">
        <v>174</v>
      </c>
      <c r="B28" s="20"/>
      <c r="C28" s="20"/>
      <c r="D28" s="20"/>
      <c r="E28" s="20"/>
    </row>
    <row r="29" spans="1:6" x14ac:dyDescent="0.25">
      <c r="A29" s="20" t="s">
        <v>175</v>
      </c>
      <c r="B29" s="20"/>
      <c r="C29" s="28"/>
      <c r="D29" s="28"/>
      <c r="E29" s="28"/>
    </row>
    <row r="30" spans="1:6" ht="13" x14ac:dyDescent="0.3">
      <c r="A30" s="20" t="s">
        <v>81</v>
      </c>
      <c r="B30" s="19"/>
      <c r="C30" s="17"/>
      <c r="D30" s="17"/>
      <c r="E30" s="17"/>
      <c r="F30" s="17"/>
    </row>
    <row r="31" spans="1:6" x14ac:dyDescent="0.25">
      <c r="A31" s="20" t="s">
        <v>176</v>
      </c>
      <c r="B31" s="20"/>
      <c r="C31" s="28"/>
      <c r="D31" s="28"/>
      <c r="E31" s="28"/>
    </row>
    <row r="32" spans="1:6" ht="12.75" customHeight="1" x14ac:dyDescent="0.25">
      <c r="A32" s="20" t="s">
        <v>177</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24/2025&amp;RWorksheet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21" sqref="B2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1" t="s">
        <v>111</v>
      </c>
      <c r="B1" s="141"/>
      <c r="C1" s="141"/>
      <c r="D1" s="141"/>
      <c r="E1" s="141"/>
    </row>
    <row r="2" spans="1:6" ht="21" customHeight="1" x14ac:dyDescent="0.25">
      <c r="A2" s="3" t="s">
        <v>112</v>
      </c>
      <c r="B2" s="139" t="str">
        <f>'Summary and sign-off'!B2:F2</f>
        <v>Ministry for Ethnic Communities</v>
      </c>
      <c r="C2" s="139"/>
      <c r="D2" s="139"/>
      <c r="E2" s="139"/>
    </row>
    <row r="3" spans="1:6" ht="31" x14ac:dyDescent="0.25">
      <c r="A3" s="3" t="s">
        <v>178</v>
      </c>
      <c r="B3" s="139" t="str">
        <f>'Summary and sign-off'!B3:F3</f>
        <v>Mervin Singham</v>
      </c>
      <c r="C3" s="139"/>
      <c r="D3" s="139"/>
      <c r="E3" s="139"/>
    </row>
    <row r="4" spans="1:6" ht="21" customHeight="1" x14ac:dyDescent="0.25">
      <c r="A4" s="3" t="s">
        <v>114</v>
      </c>
      <c r="B4" s="139">
        <f>'Summary and sign-off'!B4:F4</f>
        <v>45474</v>
      </c>
      <c r="C4" s="139"/>
      <c r="D4" s="139"/>
      <c r="E4" s="139"/>
    </row>
    <row r="5" spans="1:6" ht="21" customHeight="1" x14ac:dyDescent="0.25">
      <c r="A5" s="3" t="s">
        <v>115</v>
      </c>
      <c r="B5" s="139">
        <f>'Summary and sign-off'!B5:F5</f>
        <v>45838</v>
      </c>
      <c r="C5" s="139"/>
      <c r="D5" s="139"/>
      <c r="E5" s="139"/>
    </row>
    <row r="6" spans="1:6" ht="21" customHeight="1" x14ac:dyDescent="0.25">
      <c r="A6" s="3" t="s">
        <v>116</v>
      </c>
      <c r="B6" s="134"/>
      <c r="C6" s="134"/>
      <c r="D6" s="134"/>
      <c r="E6" s="134"/>
      <c r="F6" s="23"/>
    </row>
    <row r="7" spans="1:6" ht="21" customHeight="1" x14ac:dyDescent="0.25">
      <c r="A7" s="3" t="s">
        <v>58</v>
      </c>
      <c r="B7" s="134"/>
      <c r="C7" s="134"/>
      <c r="D7" s="134"/>
      <c r="E7" s="134"/>
      <c r="F7" s="23"/>
    </row>
    <row r="8" spans="1:6" ht="35.25" customHeight="1" x14ac:dyDescent="0.25">
      <c r="A8" s="144" t="s">
        <v>179</v>
      </c>
      <c r="B8" s="144"/>
      <c r="C8" s="151"/>
      <c r="D8" s="151"/>
      <c r="E8" s="151"/>
    </row>
    <row r="9" spans="1:6" ht="35.25" customHeight="1" x14ac:dyDescent="0.25">
      <c r="A9" s="152" t="s">
        <v>180</v>
      </c>
      <c r="B9" s="153"/>
      <c r="C9" s="153"/>
      <c r="D9" s="153"/>
      <c r="E9" s="153"/>
    </row>
    <row r="10" spans="1:6" ht="27" customHeight="1" x14ac:dyDescent="0.25">
      <c r="A10" s="24" t="s">
        <v>120</v>
      </c>
      <c r="B10" s="24" t="s">
        <v>65</v>
      </c>
      <c r="C10" s="24" t="s">
        <v>181</v>
      </c>
      <c r="D10" s="24" t="s">
        <v>182</v>
      </c>
      <c r="E10" s="24" t="s">
        <v>124</v>
      </c>
      <c r="F10" s="20"/>
    </row>
    <row r="11" spans="1:6" s="2" customFormat="1" hidden="1" x14ac:dyDescent="0.25">
      <c r="A11" s="98"/>
      <c r="B11" s="95"/>
      <c r="C11" s="99"/>
      <c r="D11" s="99"/>
      <c r="E11" s="100"/>
    </row>
    <row r="12" spans="1:6" s="2" customFormat="1" x14ac:dyDescent="0.25">
      <c r="A12" s="117"/>
      <c r="B12" s="118">
        <v>358.55</v>
      </c>
      <c r="C12" s="122" t="s">
        <v>183</v>
      </c>
      <c r="D12" s="122" t="s">
        <v>184</v>
      </c>
      <c r="E12" s="123" t="s">
        <v>158</v>
      </c>
    </row>
    <row r="13" spans="1:6" s="2" customFormat="1" x14ac:dyDescent="0.25">
      <c r="A13" s="117"/>
      <c r="B13" s="118">
        <v>599.13</v>
      </c>
      <c r="C13" s="122" t="s">
        <v>185</v>
      </c>
      <c r="D13" s="122" t="s">
        <v>186</v>
      </c>
      <c r="E13" s="123" t="s">
        <v>158</v>
      </c>
    </row>
    <row r="14" spans="1:6" s="2" customFormat="1" x14ac:dyDescent="0.25">
      <c r="A14" s="117"/>
      <c r="B14" s="118">
        <v>426.2</v>
      </c>
      <c r="C14" s="122" t="s">
        <v>187</v>
      </c>
      <c r="D14" s="122" t="s">
        <v>188</v>
      </c>
      <c r="E14" s="123" t="s">
        <v>158</v>
      </c>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idden="1" x14ac:dyDescent="0.25">
      <c r="A24" s="98"/>
      <c r="B24" s="95"/>
      <c r="C24" s="99"/>
      <c r="D24" s="99"/>
      <c r="E24" s="100"/>
    </row>
    <row r="25" spans="1:6" ht="34.5" customHeight="1" x14ac:dyDescent="0.25">
      <c r="A25" s="53" t="s">
        <v>189</v>
      </c>
      <c r="B25" s="62">
        <f>SUM(B11:B24)</f>
        <v>1383.88</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5" customHeight="1" x14ac:dyDescent="0.25">
      <c r="B26" s="17"/>
      <c r="C26" s="17"/>
      <c r="D26" s="17"/>
      <c r="E26" s="17"/>
    </row>
    <row r="27" spans="1:6" ht="13" x14ac:dyDescent="0.3">
      <c r="A27" s="18" t="s">
        <v>190</v>
      </c>
      <c r="B27" s="17"/>
      <c r="C27" s="17"/>
      <c r="D27" s="17"/>
      <c r="E27" s="17"/>
    </row>
    <row r="28" spans="1:6" ht="12.65" customHeight="1" x14ac:dyDescent="0.25">
      <c r="A28" s="20" t="s">
        <v>161</v>
      </c>
      <c r="B28" s="17"/>
      <c r="C28" s="17"/>
      <c r="D28" s="17"/>
      <c r="E28" s="17"/>
    </row>
    <row r="29" spans="1:6" ht="13" x14ac:dyDescent="0.3">
      <c r="A29" s="20" t="s">
        <v>81</v>
      </c>
      <c r="B29" s="19"/>
      <c r="C29" s="17"/>
      <c r="D29" s="17"/>
      <c r="E29" s="17"/>
      <c r="F29" s="17"/>
    </row>
    <row r="30" spans="1:6" x14ac:dyDescent="0.25">
      <c r="A30" s="20" t="s">
        <v>176</v>
      </c>
      <c r="C30" s="17"/>
      <c r="D30" s="17"/>
      <c r="E30" s="17"/>
      <c r="F30" s="17"/>
    </row>
    <row r="31" spans="1:6" ht="12.75" customHeight="1" x14ac:dyDescent="0.25">
      <c r="A31" s="20" t="s">
        <v>177</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24/2025&amp;RWorksheet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topLeftCell="A5" zoomScaleNormal="100" workbookViewId="0">
      <selection activeCell="B15" sqref="B1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1" t="s">
        <v>191</v>
      </c>
      <c r="B1" s="141"/>
      <c r="C1" s="141"/>
      <c r="D1" s="141"/>
      <c r="E1" s="141"/>
      <c r="F1" s="141"/>
    </row>
    <row r="2" spans="1:6" ht="21" customHeight="1" x14ac:dyDescent="0.25">
      <c r="A2" s="3" t="s">
        <v>112</v>
      </c>
      <c r="B2" s="139" t="str">
        <f>'Summary and sign-off'!B2:F2</f>
        <v>Ministry for Ethnic Communities</v>
      </c>
      <c r="C2" s="139"/>
      <c r="D2" s="139"/>
      <c r="E2" s="139"/>
      <c r="F2" s="139"/>
    </row>
    <row r="3" spans="1:6" ht="31" x14ac:dyDescent="0.25">
      <c r="A3" s="3" t="s">
        <v>113</v>
      </c>
      <c r="B3" s="139" t="str">
        <f>'Summary and sign-off'!B3:F3</f>
        <v>Mervin Singham</v>
      </c>
      <c r="C3" s="139"/>
      <c r="D3" s="139"/>
      <c r="E3" s="139"/>
      <c r="F3" s="139"/>
    </row>
    <row r="4" spans="1:6" ht="21" customHeight="1" x14ac:dyDescent="0.25">
      <c r="A4" s="3" t="s">
        <v>114</v>
      </c>
      <c r="B4" s="139">
        <f>'Summary and sign-off'!B4:F4</f>
        <v>45474</v>
      </c>
      <c r="C4" s="139"/>
      <c r="D4" s="139"/>
      <c r="E4" s="139"/>
      <c r="F4" s="139"/>
    </row>
    <row r="5" spans="1:6" ht="21" customHeight="1" x14ac:dyDescent="0.25">
      <c r="A5" s="3" t="s">
        <v>115</v>
      </c>
      <c r="B5" s="139">
        <f>'Summary and sign-off'!B5:F5</f>
        <v>45838</v>
      </c>
      <c r="C5" s="139"/>
      <c r="D5" s="139"/>
      <c r="E5" s="139"/>
      <c r="F5" s="139"/>
    </row>
    <row r="6" spans="1:6" ht="21" customHeight="1" x14ac:dyDescent="0.25">
      <c r="A6" s="3" t="s">
        <v>192</v>
      </c>
      <c r="B6" s="134"/>
      <c r="C6" s="134"/>
      <c r="D6" s="134"/>
      <c r="E6" s="134"/>
      <c r="F6" s="134"/>
    </row>
    <row r="7" spans="1:6" ht="21" customHeight="1" x14ac:dyDescent="0.25">
      <c r="A7" s="3" t="s">
        <v>58</v>
      </c>
      <c r="B7" s="134"/>
      <c r="C7" s="134"/>
      <c r="D7" s="134"/>
      <c r="E7" s="134"/>
      <c r="F7" s="134"/>
    </row>
    <row r="8" spans="1:6" ht="36" customHeight="1" x14ac:dyDescent="0.25">
      <c r="A8" s="144" t="s">
        <v>193</v>
      </c>
      <c r="B8" s="144"/>
      <c r="C8" s="144"/>
      <c r="D8" s="144"/>
      <c r="E8" s="144"/>
      <c r="F8" s="144"/>
    </row>
    <row r="9" spans="1:6" ht="36" customHeight="1" x14ac:dyDescent="0.25">
      <c r="A9" s="152" t="s">
        <v>194</v>
      </c>
      <c r="B9" s="153"/>
      <c r="C9" s="153"/>
      <c r="D9" s="153"/>
      <c r="E9" s="153"/>
      <c r="F9" s="153"/>
    </row>
    <row r="10" spans="1:6" ht="39" customHeight="1" x14ac:dyDescent="0.25">
      <c r="A10" s="24" t="s">
        <v>120</v>
      </c>
      <c r="B10" s="112" t="s">
        <v>195</v>
      </c>
      <c r="C10" s="112" t="s">
        <v>196</v>
      </c>
      <c r="D10" s="112" t="s">
        <v>197</v>
      </c>
      <c r="E10" s="112" t="s">
        <v>198</v>
      </c>
      <c r="F10" s="112" t="s">
        <v>199</v>
      </c>
    </row>
    <row r="11" spans="1:6" s="2" customFormat="1" x14ac:dyDescent="0.25">
      <c r="A11" s="117">
        <v>45567</v>
      </c>
      <c r="B11" s="124" t="s">
        <v>200</v>
      </c>
      <c r="C11" s="125" t="s">
        <v>98</v>
      </c>
      <c r="D11" s="124" t="s">
        <v>201</v>
      </c>
      <c r="E11" s="126" t="s">
        <v>93</v>
      </c>
      <c r="F11" s="127" t="s">
        <v>202</v>
      </c>
    </row>
    <row r="12" spans="1:6" s="2" customFormat="1" x14ac:dyDescent="0.25">
      <c r="A12" s="117">
        <v>45627</v>
      </c>
      <c r="B12" s="124" t="s">
        <v>203</v>
      </c>
      <c r="C12" s="125" t="s">
        <v>98</v>
      </c>
      <c r="D12" s="124" t="s">
        <v>204</v>
      </c>
      <c r="E12" s="126" t="s">
        <v>93</v>
      </c>
      <c r="F12" s="127" t="s">
        <v>205</v>
      </c>
    </row>
    <row r="13" spans="1:6" s="2" customFormat="1" x14ac:dyDescent="0.25">
      <c r="A13" s="117">
        <v>45770</v>
      </c>
      <c r="B13" s="124" t="s">
        <v>206</v>
      </c>
      <c r="C13" s="125" t="s">
        <v>99</v>
      </c>
      <c r="D13" s="124" t="s">
        <v>207</v>
      </c>
      <c r="E13" s="126" t="s">
        <v>93</v>
      </c>
      <c r="F13" s="127" t="s">
        <v>99</v>
      </c>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hidden="1" x14ac:dyDescent="0.25">
      <c r="A22" s="94"/>
      <c r="B22" s="99"/>
      <c r="C22" s="101"/>
      <c r="D22" s="99"/>
      <c r="E22" s="102"/>
      <c r="F22" s="100"/>
    </row>
    <row r="23" spans="1:7" ht="34.5" customHeight="1" x14ac:dyDescent="0.25">
      <c r="A23" s="113" t="s">
        <v>208</v>
      </c>
      <c r="B23" s="114" t="s">
        <v>209</v>
      </c>
      <c r="C23" s="115">
        <f>C24+C25</f>
        <v>3</v>
      </c>
      <c r="D23" s="116" t="str">
        <f>IF(SUBTOTAL(3,C11:C22)=SUBTOTAL(103,C11:C22),'Summary and sign-off'!$A$48,'Summary and sign-off'!$A$49)</f>
        <v>Check - there are no hidden rows with data</v>
      </c>
      <c r="E23" s="140" t="str">
        <f>IF('Summary and sign-off'!F60='Summary and sign-off'!F54,'Summary and sign-off'!A52,'Summary and sign-off'!A50)</f>
        <v>Check - each entry provides sufficient information</v>
      </c>
      <c r="F23" s="140"/>
      <c r="G23" s="2"/>
    </row>
    <row r="24" spans="1:7" ht="25.5" customHeight="1" x14ac:dyDescent="0.35">
      <c r="A24" s="54"/>
      <c r="B24" s="55" t="s">
        <v>98</v>
      </c>
      <c r="C24" s="56">
        <f>COUNTIF(C11:C22,'Summary and sign-off'!A45)</f>
        <v>2</v>
      </c>
      <c r="D24" s="14"/>
      <c r="E24" s="15"/>
      <c r="F24" s="16"/>
    </row>
    <row r="25" spans="1:7" ht="25.5" customHeight="1" x14ac:dyDescent="0.35">
      <c r="A25" s="54"/>
      <c r="B25" s="55" t="s">
        <v>99</v>
      </c>
      <c r="C25" s="56">
        <f>COUNTIF(C11:C22,'Summary and sign-off'!A46)</f>
        <v>1</v>
      </c>
      <c r="D25" s="14"/>
      <c r="E25" s="15"/>
      <c r="F25" s="16"/>
    </row>
    <row r="26" spans="1:7" ht="13" x14ac:dyDescent="0.3">
      <c r="A26" s="17"/>
      <c r="B26" s="18"/>
      <c r="C26" s="17"/>
      <c r="D26" s="19"/>
      <c r="E26" s="19"/>
      <c r="F26" s="17"/>
    </row>
    <row r="27" spans="1:7" ht="13" x14ac:dyDescent="0.3">
      <c r="A27" s="18" t="s">
        <v>190</v>
      </c>
      <c r="B27" s="18"/>
      <c r="C27" s="18"/>
      <c r="D27" s="18"/>
      <c r="E27" s="18"/>
      <c r="F27" s="18"/>
    </row>
    <row r="28" spans="1:7" ht="12.65" customHeight="1" x14ac:dyDescent="0.25">
      <c r="A28" s="20" t="s">
        <v>161</v>
      </c>
      <c r="B28" s="17"/>
      <c r="C28" s="17"/>
      <c r="D28" s="17"/>
      <c r="E28" s="17"/>
    </row>
    <row r="29" spans="1:7" ht="13" x14ac:dyDescent="0.3">
      <c r="A29" s="20" t="s">
        <v>81</v>
      </c>
      <c r="B29" s="19"/>
      <c r="C29" s="17"/>
      <c r="D29" s="17"/>
      <c r="E29" s="17"/>
      <c r="F29" s="17"/>
    </row>
    <row r="30" spans="1:7" ht="13" x14ac:dyDescent="0.3">
      <c r="A30" s="20" t="s">
        <v>210</v>
      </c>
      <c r="B30" s="21"/>
      <c r="C30" s="21"/>
      <c r="D30" s="21"/>
      <c r="E30" s="21"/>
      <c r="F30" s="21"/>
    </row>
    <row r="31" spans="1:7" ht="12.75" customHeight="1" x14ac:dyDescent="0.25">
      <c r="A31" s="20" t="s">
        <v>211</v>
      </c>
      <c r="B31" s="17"/>
      <c r="C31" s="17"/>
      <c r="D31" s="17"/>
      <c r="E31" s="17"/>
      <c r="F31" s="17"/>
    </row>
    <row r="32" spans="1:7" ht="13" customHeight="1" x14ac:dyDescent="0.25">
      <c r="A32" s="20" t="s">
        <v>212</v>
      </c>
      <c r="B32" s="17"/>
      <c r="C32" s="17"/>
      <c r="D32" s="17"/>
      <c r="E32" s="17"/>
      <c r="F32" s="17"/>
    </row>
    <row r="33" spans="1:6" x14ac:dyDescent="0.25">
      <c r="A33" s="20" t="s">
        <v>213</v>
      </c>
      <c r="C33" s="17"/>
      <c r="D33" s="17"/>
      <c r="E33" s="17"/>
      <c r="F33" s="17"/>
    </row>
    <row r="34" spans="1:6" ht="12.75" customHeight="1" x14ac:dyDescent="0.25">
      <c r="A34" s="20" t="s">
        <v>177</v>
      </c>
      <c r="B34" s="20"/>
      <c r="C34" s="22"/>
      <c r="D34" s="22"/>
      <c r="E34" s="22"/>
      <c r="F34" s="22"/>
    </row>
    <row r="35" spans="1:6" ht="12.75" customHeight="1" x14ac:dyDescent="0.25">
      <c r="A35" s="20"/>
      <c r="B35" s="20"/>
      <c r="C35" s="22"/>
      <c r="D35" s="22"/>
      <c r="E35" s="22"/>
      <c r="F35" s="22"/>
    </row>
    <row r="36" spans="1:6" ht="12.75" hidden="1" customHeight="1" x14ac:dyDescent="0.25">
      <c r="A36" s="20"/>
      <c r="B36" s="20"/>
      <c r="C36" s="22"/>
      <c r="D36" s="22"/>
      <c r="E36" s="22"/>
      <c r="F36" s="22"/>
    </row>
    <row r="39" spans="1:6" ht="13" hidden="1" x14ac:dyDescent="0.3">
      <c r="A39" s="18"/>
      <c r="B39" s="18"/>
      <c r="C39" s="18"/>
      <c r="D39" s="18"/>
      <c r="E39" s="18"/>
      <c r="F39" s="18"/>
    </row>
    <row r="40" spans="1:6" ht="13" hidden="1" x14ac:dyDescent="0.3">
      <c r="A40" s="18"/>
      <c r="B40" s="18"/>
      <c r="C40" s="18"/>
      <c r="D40" s="18"/>
      <c r="E40" s="18"/>
      <c r="F40" s="18"/>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x14ac:dyDescent="0.25"/>
    <row r="45" spans="1:6" x14ac:dyDescent="0.25"/>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24/2025&amp;RWorksheet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dlc_DocId xmlns="e348864f-d794-4df4-b0cd-4495339f8025">KP6DDFU7XDW7-1347690300-96</_dlc_DocId>
    <_dlc_DocIdUrl xmlns="e348864f-d794-4df4-b0cd-4495339f8025">
      <Url>https://azurediagovt.sharepoint.com/sites/ECMS-TEA-MECT-TM/_layouts/15/DocIdRedir.aspx?ID=KP6DDFU7XDW7-1347690300-96</Url>
      <Description>KP6DDFU7XDW7-1347690300-96</Description>
    </_dlc_DocIdUrl>
    <C3TopicNote xmlns="e348864f-d794-4df4-b0cd-4495339f8025">
      <Terms xmlns="http://schemas.microsoft.com/office/infopath/2007/PartnerControls"/>
    </C3TopicNote>
    <TaxCatchAll xmlns="5750afb1-007a-481a-96df-a71c539b9a3e">
      <Value>2</Value>
      <Value>3</Value>
    </TaxCatchAll>
    <C3DateOfMeeting xmlns="e348864f-d794-4df4-b0cd-4495339f8025">2023-07-27T12:00:00+00:00</C3DateOfMeeting>
    <TaxKeywordTaxHTField xmlns="5750afb1-007a-481a-96df-a71c539b9a3e">
      <Terms xmlns="http://schemas.microsoft.com/office/infopath/2007/PartnerControls"/>
    </TaxKeywordTaxHTField>
    <jeb09f582616404f9d46a5642ee103c2 xmlns="e348864f-d794-4df4-b0cd-4495339f8025">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jeb09f582616404f9d46a5642ee103c2>
    <DIANotes xmlns="e348864f-d794-4df4-b0cd-4495339f8025" xsi:nil="true"/>
    <i0c2a2b75028473eac955ddb895c8cbb xmlns="e348864f-d794-4df4-b0cd-4495339f8025">
      <Terms xmlns="http://schemas.microsoft.com/office/infopath/2007/PartnerControls"/>
    </i0c2a2b75028473eac955ddb895c8cbb>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3E3F28A10109134696F206F5E4A07C740600D537E36DB9ACD8478C915660B304131D" ma:contentTypeVersion="15" ma:contentTypeDescription="Administration Document" ma:contentTypeScope="" ma:versionID="192b89c1870fd84a2e585a40007d46c6">
  <xsd:schema xmlns:xsd="http://www.w3.org/2001/XMLSchema" xmlns:xs="http://www.w3.org/2001/XMLSchema" xmlns:p="http://schemas.microsoft.com/office/2006/metadata/properties" xmlns:ns2="e348864f-d794-4df4-b0cd-4495339f8025" xmlns:ns3="5750afb1-007a-481a-96df-a71c539b9a3e" targetNamespace="http://schemas.microsoft.com/office/2006/metadata/properties" ma:root="true" ma:fieldsID="2bdb59a24adebe08711d8a3a9a80afe7" ns2:_="" ns3:_="">
    <xsd:import namespace="e348864f-d794-4df4-b0cd-4495339f8025"/>
    <xsd:import namespace="5750afb1-007a-481a-96df-a71c539b9a3e"/>
    <xsd:element name="properties">
      <xsd:complexType>
        <xsd:sequence>
          <xsd:element name="documentManagement">
            <xsd:complexType>
              <xsd:all>
                <xsd:element ref="ns3:TaxCatchAll" minOccurs="0"/>
                <xsd:element ref="ns2:DIANotes" minOccurs="0"/>
                <xsd:element ref="ns2:C3DateOfMeeting" minOccurs="0"/>
                <xsd:element ref="ns2:C3TopicNote" minOccurs="0"/>
                <xsd:element ref="ns3:TaxKeywordTaxHTField" minOccurs="0"/>
                <xsd:element ref="ns3:TaxCatchAllLabel" minOccurs="0"/>
                <xsd:element ref="ns2:jeb09f582616404f9d46a5642ee103c2" minOccurs="0"/>
                <xsd:element ref="ns2:i0c2a2b75028473eac955ddb895c8cb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48864f-d794-4df4-b0cd-4495339f8025" elementFormDefault="qualified">
    <xsd:import namespace="http://schemas.microsoft.com/office/2006/documentManagement/types"/>
    <xsd:import namespace="http://schemas.microsoft.com/office/infopath/2007/PartnerControls"/>
    <xsd:element name="DIANotes" ma:index="11" nillable="true" ma:displayName="Notes" ma:description="Additional information, can include URL link to another document" ma:internalName="DIANotes" ma:readOnly="false">
      <xsd:simpleType>
        <xsd:restriction base="dms:Note">
          <xsd:maxLength value="255"/>
        </xsd:restriction>
      </xsd:simpleType>
    </xsd:element>
    <xsd:element name="C3DateOfMeeting" ma:index="14" nillable="true" ma:displayName="Date Of Meeting" ma:format="DateOnly" ma:internalName="C3DateOfMeeting" ma:readOnly="false">
      <xsd:simpleType>
        <xsd:restriction base="dms:DateTime"/>
      </xsd:simpleType>
    </xsd:element>
    <xsd:element name="C3TopicNote" ma:index="15" nillable="true" ma:taxonomy="true" ma:internalName="C3TopicNote" ma:taxonomyFieldName="C3Topic" ma:displayName="Topic" ma:readOnly="false" ma:fieldId="{6a3fe89f-a6dd-4490-a9c1-3ef38d67b8c7}" ma:sspId="220cfdc9-10b9-451b-a41a-57414fe47a11" ma:termSetId="a86d9efd-8d6a-464a-916a-4676e2ac499c" ma:anchorId="05c6ad8a-4088-4845-8b67-41eaec3b1d83" ma:open="true" ma:isKeyword="false">
      <xsd:complexType>
        <xsd:sequence>
          <xsd:element ref="pc:Terms" minOccurs="0" maxOccurs="1"/>
        </xsd:sequence>
      </xsd:complexType>
    </xsd:element>
    <xsd:element name="jeb09f582616404f9d46a5642ee103c2" ma:index="18" ma:taxonomy="true" ma:internalName="jeb09f582616404f9d46a5642ee103c2" ma:taxonomyFieldName="DIASecurityClassification" ma:displayName="Security Classification" ma:readOnly="false" ma:default="2;#UNCLASSIFIED|2c10f15e-4fe4-4bec-ae91-1116436da94b" ma:fieldId="{3eb09f58-2616-404f-9d46-a5642ee103c2}"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i0c2a2b75028473eac955ddb895c8cbb" ma:index="19" nillable="true" ma:taxonomy="true" ma:internalName="i0c2a2b75028473eac955ddb895c8cbb" ma:taxonomyFieldName="DIAAdministrationDocumentType" ma:displayName="Administration Document Type" ma:readOnly="false" ma:fieldId="{20c2a2b7-5028-473e-ac95-5ddb895c8cbb}" ma:sspId="220cfdc9-10b9-451b-a41a-57414fe47a11" ma:termSetId="eaa7675e-2d63-44d2-9e06-85d5e73ce368"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d226b54-7aaa-4068-8aa7-7399e7416cdf}" ma:internalName="TaxCatchAll" ma:readOnly="false" ma:showField="CatchAllData" ma:web="e348864f-d794-4df4-b0cd-4495339f8025">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7" nillable="true" ma:displayName="Taxonomy Catch All Column1" ma:hidden="true" ma:list="{1d226b54-7aaa-4068-8aa7-7399e7416cdf}" ma:internalName="TaxCatchAllLabel" ma:readOnly="true" ma:showField="CatchAllDataLabel" ma:web="e348864f-d794-4df4-b0cd-4495339f80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05C47-8DBC-4535-A166-963A4D1406B4}">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http://schemas.microsoft.com/office/infopath/2007/PartnerControls"/>
    <ds:schemaRef ds:uri="http://schemas.microsoft.com/office/2006/metadata/properties"/>
    <ds:schemaRef ds:uri="e348864f-d794-4df4-b0cd-4495339f8025"/>
    <ds:schemaRef ds:uri="http://schemas.microsoft.com/office/2006/documentManagement/types"/>
    <ds:schemaRef ds:uri="http://purl.org/dc/terms/"/>
    <ds:schemaRef ds:uri="http://purl.org/dc/dcmitype/"/>
    <ds:schemaRef ds:uri="5750afb1-007a-481a-96df-a71c539b9a3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88E48FA0-6231-4334-9943-F6DE346E6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48864f-d794-4df4-b0cd-4495339f8025"/>
    <ds:schemaRef ds:uri="5750afb1-007a-481a-96df-a71c539b9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Chief-executive-gifts-benefits-and-expenses-Disclosure-Workbook 2024-25</dc:title>
  <dc:subject/>
  <dc:creator>mortensenm</dc:creator>
  <cp:keywords/>
  <dc:description>Version 7 - for review by SIT - ready 2/10/18</dc:description>
  <cp:lastModifiedBy>Kate Mitchell</cp:lastModifiedBy>
  <cp:revision/>
  <cp:lastPrinted>2025-07-29T22:46:16Z</cp:lastPrinted>
  <dcterms:created xsi:type="dcterms:W3CDTF">2010-10-17T20:59:02Z</dcterms:created>
  <dcterms:modified xsi:type="dcterms:W3CDTF">2025-07-30T23:23:38Z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0x0101003E3F28A10109134696F206F5E4A07C740600D537E36DB9ACD8478C915660B304131D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ecabefcc-2212-4fe0-a146-3e7a3cdb7797</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DIAAdministrationDocumentType">
    <vt:lpwstr/>
  </property>
  <property fmtid="{D5CDD505-2E9C-101B-9397-08002B2CF9AE}" pid="14" name="C3Topic">
    <vt:lpwstr/>
  </property>
  <property fmtid="{D5CDD505-2E9C-101B-9397-08002B2CF9AE}" pid="15" name="DIAReportDocumentType">
    <vt:lpwstr/>
  </property>
  <property fmtid="{D5CDD505-2E9C-101B-9397-08002B2CF9AE}" pid="16" name="DIASecurityClassification">
    <vt:lpwstr>2;#UNCLASSIFIED|2c10f15e-4fe4-4bec-ae91-1116436da94b</vt:lpwstr>
  </property>
  <property fmtid="{D5CDD505-2E9C-101B-9397-08002B2CF9AE}" pid="17" name="DIAEmailContentType">
    <vt:lpwstr>3;#Correspondence|dcd6b05f-dc80-4336-b228-09aebf3d212c</vt:lpwstr>
  </property>
  <property fmtid="{D5CDD505-2E9C-101B-9397-08002B2CF9AE}" pid="18" name="o1bb36cab8364050b628311b6e55db02">
    <vt:lpwstr/>
  </property>
  <property fmtid="{D5CDD505-2E9C-101B-9397-08002B2CF9AE}" pid="19" name="DIAMeetingDocumentType">
    <vt:lpwstr/>
  </property>
  <property fmtid="{D5CDD505-2E9C-101B-9397-08002B2CF9AE}" pid="20" name="EmReceivedByName">
    <vt:lpwstr/>
  </property>
  <property fmtid="{D5CDD505-2E9C-101B-9397-08002B2CF9AE}" pid="21" name="DIAParentID">
    <vt:lpwstr/>
  </property>
  <property fmtid="{D5CDD505-2E9C-101B-9397-08002B2CF9AE}" pid="22" name="DocumentSetDescription">
    <vt:lpwstr/>
  </property>
  <property fmtid="{D5CDD505-2E9C-101B-9397-08002B2CF9AE}" pid="23" name="DIAClassificationLevel3">
    <vt:lpwstr/>
  </property>
  <property fmtid="{D5CDD505-2E9C-101B-9397-08002B2CF9AE}" pid="24" name="EmToAddress">
    <vt:lpwstr/>
  </property>
  <property fmtid="{D5CDD505-2E9C-101B-9397-08002B2CF9AE}" pid="25" name="DIAFolderNamedAccess">
    <vt:lpwstr/>
  </property>
  <property fmtid="{D5CDD505-2E9C-101B-9397-08002B2CF9AE}" pid="26" name="EmCategory">
    <vt:lpwstr/>
  </property>
  <property fmtid="{D5CDD505-2E9C-101B-9397-08002B2CF9AE}" pid="27" name="EmConversationIndex">
    <vt:lpwstr/>
  </property>
  <property fmtid="{D5CDD505-2E9C-101B-9397-08002B2CF9AE}" pid="28" name="EmBody">
    <vt:lpwstr/>
  </property>
  <property fmtid="{D5CDD505-2E9C-101B-9397-08002B2CF9AE}" pid="29" name="EmHasAttachments">
    <vt:bool>false</vt:bool>
  </property>
  <property fmtid="{D5CDD505-2E9C-101B-9397-08002B2CF9AE}" pid="30" name="DIALegacyNotes">
    <vt:lpwstr/>
  </property>
  <property fmtid="{D5CDD505-2E9C-101B-9397-08002B2CF9AE}" pid="31" name="DIAGroupPermissions">
    <vt:lpwstr/>
  </property>
  <property fmtid="{D5CDD505-2E9C-101B-9397-08002B2CF9AE}" pid="32" name="DIAClassificationLevel4">
    <vt:lpwstr/>
  </property>
  <property fmtid="{D5CDD505-2E9C-101B-9397-08002B2CF9AE}" pid="33" name="DIALegacyVersionNumberDIA">
    <vt:lpwstr/>
  </property>
  <property fmtid="{D5CDD505-2E9C-101B-9397-08002B2CF9AE}" pid="34" name="EmCC">
    <vt:lpwstr/>
  </property>
  <property fmtid="{D5CDD505-2E9C-101B-9397-08002B2CF9AE}" pid="35" name="EmBCCSMTPAddress">
    <vt:lpwstr/>
  </property>
  <property fmtid="{D5CDD505-2E9C-101B-9397-08002B2CF9AE}" pid="36" name="DIALegacyModifiedByDIA">
    <vt:lpwstr/>
  </property>
  <property fmtid="{D5CDD505-2E9C-101B-9397-08002B2CF9AE}" pid="37" name="DIASourceDataSource">
    <vt:lpwstr/>
  </property>
  <property fmtid="{D5CDD505-2E9C-101B-9397-08002B2CF9AE}" pid="38" name="EmFromName">
    <vt:lpwstr/>
  </property>
  <property fmtid="{D5CDD505-2E9C-101B-9397-08002B2CF9AE}" pid="39" name="EmType">
    <vt:lpwstr/>
  </property>
  <property fmtid="{D5CDD505-2E9C-101B-9397-08002B2CF9AE}" pid="40" name="DIAFolderComments">
    <vt:lpwstr/>
  </property>
  <property fmtid="{D5CDD505-2E9C-101B-9397-08002B2CF9AE}" pid="41" name="DIADocumentIdentifier">
    <vt:lpwstr/>
  </property>
  <property fmtid="{D5CDD505-2E9C-101B-9397-08002B2CF9AE}" pid="42" name="DIALegacySecurityClassification">
    <vt:lpwstr/>
  </property>
  <property fmtid="{D5CDD505-2E9C-101B-9397-08002B2CF9AE}" pid="43" name="EmTo">
    <vt:lpwstr/>
  </property>
  <property fmtid="{D5CDD505-2E9C-101B-9397-08002B2CF9AE}" pid="44" name="EmToSMTPAddress">
    <vt:lpwstr/>
  </property>
  <property fmtid="{D5CDD505-2E9C-101B-9397-08002B2CF9AE}" pid="45" name="_ExtendedDescription">
    <vt:lpwstr/>
  </property>
  <property fmtid="{D5CDD505-2E9C-101B-9397-08002B2CF9AE}" pid="46" name="DIALegacyDocumentIDDIA">
    <vt:lpwstr/>
  </property>
  <property fmtid="{D5CDD505-2E9C-101B-9397-08002B2CF9AE}" pid="47" name="DIAFolderMedium">
    <vt:lpwstr/>
  </property>
  <property fmtid="{D5CDD505-2E9C-101B-9397-08002B2CF9AE}" pid="48" name="DIAFolderStatus">
    <vt:lpwstr/>
  </property>
  <property fmtid="{D5CDD505-2E9C-101B-9397-08002B2CF9AE}" pid="49" name="DIADocumentDetails">
    <vt:lpwstr/>
  </property>
  <property fmtid="{D5CDD505-2E9C-101B-9397-08002B2CF9AE}" pid="50" name="URL">
    <vt:lpwstr/>
  </property>
  <property fmtid="{D5CDD505-2E9C-101B-9397-08002B2CF9AE}" pid="51" name="DIAClassificationLevel5">
    <vt:lpwstr/>
  </property>
  <property fmtid="{D5CDD505-2E9C-101B-9397-08002B2CF9AE}" pid="52" name="DIANamedAccess">
    <vt:lpwstr/>
  </property>
  <property fmtid="{D5CDD505-2E9C-101B-9397-08002B2CF9AE}" pid="53" name="DIADocumentPublicationState">
    <vt:lpwstr/>
  </property>
  <property fmtid="{D5CDD505-2E9C-101B-9397-08002B2CF9AE}" pid="54" name="EmCon">
    <vt:lpwstr/>
  </property>
  <property fmtid="{D5CDD505-2E9C-101B-9397-08002B2CF9AE}" pid="55" name="DIAFolderBoxInformation">
    <vt:lpwstr/>
  </property>
  <property fmtid="{D5CDD505-2E9C-101B-9397-08002B2CF9AE}" pid="56" name="DIALoanStatus">
    <vt:lpwstr/>
  </property>
  <property fmtid="{D5CDD505-2E9C-101B-9397-08002B2CF9AE}" pid="57" name="EmCompanies">
    <vt:lpwstr/>
  </property>
  <property fmtid="{D5CDD505-2E9C-101B-9397-08002B2CF9AE}" pid="58" name="EmFromSMTPAddress">
    <vt:lpwstr/>
  </property>
  <property fmtid="{D5CDD505-2E9C-101B-9397-08002B2CF9AE}" pid="59" name="DIADocumentTypeDIA">
    <vt:lpwstr/>
  </property>
  <property fmtid="{D5CDD505-2E9C-101B-9397-08002B2CF9AE}" pid="60" name="DIALegacyCreatedByDIA">
    <vt:lpwstr/>
  </property>
  <property fmtid="{D5CDD505-2E9C-101B-9397-08002B2CF9AE}" pid="61" name="EmAttachCount">
    <vt:lpwstr/>
  </property>
  <property fmtid="{D5CDD505-2E9C-101B-9397-08002B2CF9AE}" pid="62" name="DIALegacyCommentsDIA">
    <vt:lpwstr/>
  </property>
  <property fmtid="{D5CDD505-2E9C-101B-9397-08002B2CF9AE}" pid="63" name="DIAClassificationLevel6">
    <vt:lpwstr/>
  </property>
  <property fmtid="{D5CDD505-2E9C-101B-9397-08002B2CF9AE}" pid="64" name="DIAFolderGroupPermissions">
    <vt:lpwstr/>
  </property>
  <property fmtid="{D5CDD505-2E9C-101B-9397-08002B2CF9AE}" pid="65" name="DIABusinessActivity">
    <vt:lpwstr/>
  </property>
  <property fmtid="{D5CDD505-2E9C-101B-9397-08002B2CF9AE}" pid="66" name="EmReceivedOnBehalfOfName">
    <vt:lpwstr/>
  </property>
  <property fmtid="{D5CDD505-2E9C-101B-9397-08002B2CF9AE}" pid="67" name="DIADocumentAuthor">
    <vt:lpwstr/>
  </property>
  <property fmtid="{D5CDD505-2E9C-101B-9397-08002B2CF9AE}" pid="68" name="DIARelatedItems">
    <vt:lpwstr/>
  </property>
  <property fmtid="{D5CDD505-2E9C-101B-9397-08002B2CF9AE}" pid="69" name="DIAClassificationLevel1">
    <vt:lpwstr/>
  </property>
  <property fmtid="{D5CDD505-2E9C-101B-9397-08002B2CF9AE}" pid="70" name="EmReplyRecipients">
    <vt:lpwstr/>
  </property>
  <property fmtid="{D5CDD505-2E9C-101B-9397-08002B2CF9AE}" pid="71" name="EmRetentionPolicyName">
    <vt:lpwstr/>
  </property>
  <property fmtid="{D5CDD505-2E9C-101B-9397-08002B2CF9AE}" pid="72" name="EmReplyRecipientNames">
    <vt:lpwstr/>
  </property>
  <property fmtid="{D5CDD505-2E9C-101B-9397-08002B2CF9AE}" pid="73" name="EmFrom">
    <vt:lpwstr/>
  </property>
  <property fmtid="{D5CDD505-2E9C-101B-9397-08002B2CF9AE}" pid="74" name="DIAFolderName">
    <vt:lpwstr/>
  </property>
  <property fmtid="{D5CDD505-2E9C-101B-9397-08002B2CF9AE}" pid="75" name="EmAttachmentNames">
    <vt:lpwstr/>
  </property>
  <property fmtid="{D5CDD505-2E9C-101B-9397-08002B2CF9AE}" pid="76" name="DIASourceLocation">
    <vt:lpwstr/>
  </property>
  <property fmtid="{D5CDD505-2E9C-101B-9397-08002B2CF9AE}" pid="77" name="EmSentOnBehalfOfName">
    <vt:lpwstr/>
  </property>
  <property fmtid="{D5CDD505-2E9C-101B-9397-08002B2CF9AE}" pid="78" name="DIALegacyFolderID">
    <vt:lpwstr/>
  </property>
  <property fmtid="{D5CDD505-2E9C-101B-9397-08002B2CF9AE}" pid="79" name="DIADocumentMedium">
    <vt:lpwstr/>
  </property>
  <property fmtid="{D5CDD505-2E9C-101B-9397-08002B2CF9AE}" pid="80" name="EmCCSMTPAddress">
    <vt:lpwstr/>
  </property>
  <property fmtid="{D5CDD505-2E9C-101B-9397-08002B2CF9AE}" pid="81" name="EmConversationID">
    <vt:lpwstr/>
  </property>
  <property fmtid="{D5CDD505-2E9C-101B-9397-08002B2CF9AE}" pid="82" name="DIAFolderBoxID">
    <vt:lpwstr/>
  </property>
  <property fmtid="{D5CDD505-2E9C-101B-9397-08002B2CF9AE}" pid="83" name="EmBCC">
    <vt:lpwstr/>
  </property>
  <property fmtid="{D5CDD505-2E9C-101B-9397-08002B2CF9AE}" pid="84" name="EmID">
    <vt:lpwstr/>
  </property>
  <property fmtid="{D5CDD505-2E9C-101B-9397-08002B2CF9AE}" pid="85" name="DIAClassificationLevel2">
    <vt:lpwstr/>
  </property>
  <property fmtid="{D5CDD505-2E9C-101B-9397-08002B2CF9AE}" pid="86" name="DIADocumentRegisteredBy">
    <vt:lpwstr/>
  </property>
  <property fmtid="{D5CDD505-2E9C-101B-9397-08002B2CF9AE}" pid="87" name="DIAFolderDetails">
    <vt:lpwstr/>
  </property>
  <property fmtid="{D5CDD505-2E9C-101B-9397-08002B2CF9AE}" pid="88" name="DIADocumentEmailFields">
    <vt:lpwstr/>
  </property>
  <property fmtid="{D5CDD505-2E9C-101B-9397-08002B2CF9AE}" pid="89" name="DIAAuditHistory">
    <vt:lpwstr/>
  </property>
  <property fmtid="{D5CDD505-2E9C-101B-9397-08002B2CF9AE}" pid="90" name="EmSubject">
    <vt:lpwstr/>
  </property>
  <property fmtid="{D5CDD505-2E9C-101B-9397-08002B2CF9AE}" pid="91" name="DIAOffsiteType">
    <vt:lpwstr/>
  </property>
  <property fmtid="{D5CDD505-2E9C-101B-9397-08002B2CF9AE}" pid="92" name="ConfigNotes">
    <vt:lpwstr/>
  </property>
  <property fmtid="{D5CDD505-2E9C-101B-9397-08002B2CF9AE}" pid="93" name="ed60e69bc4dc419ea4123b95e405f618">
    <vt:lpwstr/>
  </property>
  <property fmtid="{D5CDD505-2E9C-101B-9397-08002B2CF9AE}" pid="94" name="SV_QUERY_LIST_4F35BF76-6C0D-4D9B-82B2-816C12CF3733">
    <vt:lpwstr>empty_477D106A-C0D6-4607-AEBD-E2C9D60EA279</vt:lpwstr>
  </property>
  <property fmtid="{D5CDD505-2E9C-101B-9397-08002B2CF9AE}" pid="95" name="SV_HIDDEN_GRID_QUERY_LIST_4F35BF76-6C0D-4D9B-82B2-816C12CF3733">
    <vt:lpwstr>empty_477D106A-C0D6-4607-AEBD-E2C9D60EA279</vt:lpwstr>
  </property>
</Properties>
</file>